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seanna\Desktop\"/>
    </mc:Choice>
  </mc:AlternateContent>
  <bookViews>
    <workbookView xWindow="0" yWindow="0" windowWidth="24000" windowHeight="9510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Activites'!$A$1:$Y$80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71027"/>
</workbook>
</file>

<file path=xl/calcChain.xml><?xml version="1.0" encoding="utf-8"?>
<calcChain xmlns="http://schemas.openxmlformats.org/spreadsheetml/2006/main">
  <c r="X52" i="1" l="1"/>
  <c r="X51" i="1"/>
  <c r="X45" i="1"/>
  <c r="X43" i="1"/>
  <c r="U43" i="1"/>
  <c r="Q43" i="1"/>
  <c r="M43" i="1"/>
  <c r="I43" i="1"/>
  <c r="X44" i="1"/>
  <c r="U44" i="1"/>
  <c r="Q44" i="1"/>
  <c r="M44" i="1"/>
  <c r="I44" i="1"/>
  <c r="W44" i="1" s="1"/>
  <c r="X32" i="1"/>
  <c r="W32" i="1"/>
  <c r="U32" i="1"/>
  <c r="Q32" i="1"/>
  <c r="M32" i="1"/>
  <c r="I32" i="1"/>
  <c r="X10" i="1"/>
  <c r="U10" i="1"/>
  <c r="Q10" i="1"/>
  <c r="W10" i="1" s="1"/>
  <c r="M10" i="1"/>
  <c r="I10" i="1"/>
  <c r="X11" i="1"/>
  <c r="U11" i="1"/>
  <c r="Q11" i="1"/>
  <c r="M11" i="1"/>
  <c r="I11" i="1"/>
  <c r="X12" i="1"/>
  <c r="U12" i="1"/>
  <c r="Q12" i="1"/>
  <c r="M12" i="1"/>
  <c r="I12" i="1"/>
  <c r="W12" i="1" s="1"/>
  <c r="Y32" i="1" l="1"/>
  <c r="W43" i="1"/>
  <c r="Y43" i="1"/>
  <c r="Y44" i="1"/>
  <c r="Y10" i="1"/>
  <c r="W11" i="1"/>
  <c r="Y11" i="1" s="1"/>
  <c r="Y12" i="1"/>
  <c r="O47" i="5"/>
  <c r="L48" i="5"/>
  <c r="S47" i="5"/>
  <c r="N78" i="5"/>
  <c r="V78" i="5"/>
  <c r="V68" i="5"/>
  <c r="V58" i="5"/>
  <c r="V48" i="5"/>
  <c r="V37" i="5"/>
  <c r="V18" i="5"/>
  <c r="U78" i="5"/>
  <c r="U68" i="5"/>
  <c r="U58" i="5"/>
  <c r="U48" i="5"/>
  <c r="U37" i="5"/>
  <c r="U18" i="5"/>
  <c r="T78" i="5"/>
  <c r="T68" i="5"/>
  <c r="T58" i="5"/>
  <c r="T48" i="5"/>
  <c r="T37" i="5"/>
  <c r="T18" i="5"/>
  <c r="R78" i="5"/>
  <c r="R68" i="5"/>
  <c r="R58" i="5"/>
  <c r="R48" i="5"/>
  <c r="R37" i="5"/>
  <c r="R18" i="5"/>
  <c r="Q78" i="5"/>
  <c r="Q68" i="5"/>
  <c r="Q58" i="5"/>
  <c r="Q48" i="5"/>
  <c r="Q37" i="5"/>
  <c r="Q18" i="5"/>
  <c r="P78" i="5"/>
  <c r="P68" i="5"/>
  <c r="P58" i="5"/>
  <c r="P48" i="5"/>
  <c r="P37" i="5"/>
  <c r="P18" i="5"/>
  <c r="N68" i="5"/>
  <c r="N58" i="5"/>
  <c r="N48" i="5"/>
  <c r="N37" i="5"/>
  <c r="N18" i="5"/>
  <c r="M78" i="5"/>
  <c r="M68" i="5"/>
  <c r="M58" i="5"/>
  <c r="M48" i="5"/>
  <c r="M79" i="5" s="1"/>
  <c r="M37" i="5"/>
  <c r="M18" i="5"/>
  <c r="L78" i="5"/>
  <c r="L68" i="5"/>
  <c r="L58" i="5"/>
  <c r="L37" i="5"/>
  <c r="L18" i="5"/>
  <c r="J78" i="5"/>
  <c r="J68" i="5"/>
  <c r="J58" i="5"/>
  <c r="J48" i="5"/>
  <c r="J37" i="5"/>
  <c r="J18" i="5"/>
  <c r="I78" i="5"/>
  <c r="I68" i="5"/>
  <c r="I58" i="5"/>
  <c r="I48" i="5"/>
  <c r="I37" i="5"/>
  <c r="I18" i="5"/>
  <c r="Q79" i="5" l="1"/>
  <c r="Q80" i="5" s="1"/>
  <c r="Q83" i="5" s="1"/>
  <c r="L79" i="5"/>
  <c r="L80" i="5" s="1"/>
  <c r="L83" i="5" s="1"/>
  <c r="V79" i="5"/>
  <c r="V80" i="5" s="1"/>
  <c r="V83" i="5" s="1"/>
  <c r="R79" i="5"/>
  <c r="R80" i="5" s="1"/>
  <c r="R83" i="5" s="1"/>
  <c r="M80" i="5"/>
  <c r="M83" i="5" s="1"/>
  <c r="J79" i="5"/>
  <c r="J80" i="5" s="1"/>
  <c r="J83" i="5" s="1"/>
  <c r="I79" i="5"/>
  <c r="I80" i="5" s="1"/>
  <c r="I83" i="5" s="1"/>
  <c r="U79" i="5"/>
  <c r="U80" i="5" s="1"/>
  <c r="U83" i="5" s="1"/>
  <c r="T79" i="5"/>
  <c r="T80" i="5" s="1"/>
  <c r="T83" i="5" s="1"/>
  <c r="P79" i="5"/>
  <c r="P80" i="5" s="1"/>
  <c r="P83" i="5" s="1"/>
  <c r="N79" i="5"/>
  <c r="N80" i="5" s="1"/>
  <c r="N83" i="5" s="1"/>
  <c r="H68" i="5"/>
  <c r="H58" i="5"/>
  <c r="K45" i="5"/>
  <c r="K12" i="5"/>
  <c r="H78" i="5"/>
  <c r="W52" i="5"/>
  <c r="S52" i="5"/>
  <c r="O52" i="5"/>
  <c r="K52" i="5"/>
  <c r="W53" i="5"/>
  <c r="S53" i="5"/>
  <c r="O53" i="5"/>
  <c r="K53" i="5"/>
  <c r="W44" i="5"/>
  <c r="S44" i="5"/>
  <c r="O44" i="5"/>
  <c r="W45" i="5"/>
  <c r="S45" i="5"/>
  <c r="O45" i="5"/>
  <c r="W33" i="5"/>
  <c r="S33" i="5"/>
  <c r="O33" i="5"/>
  <c r="K33" i="5"/>
  <c r="W11" i="5"/>
  <c r="S11" i="5"/>
  <c r="O11" i="5"/>
  <c r="K11" i="5"/>
  <c r="W12" i="5"/>
  <c r="S12" i="5"/>
  <c r="O12" i="5"/>
  <c r="W13" i="5"/>
  <c r="S13" i="5"/>
  <c r="O13" i="5"/>
  <c r="K13" i="5"/>
  <c r="Y33" i="5" l="1"/>
  <c r="Y53" i="5"/>
  <c r="Y11" i="5"/>
  <c r="Y52" i="5"/>
  <c r="H48" i="5"/>
  <c r="Y45" i="5"/>
  <c r="K44" i="5"/>
  <c r="Y44" i="5" s="1"/>
  <c r="H37" i="5"/>
  <c r="H18" i="5"/>
  <c r="Y13" i="5"/>
  <c r="Y12" i="5"/>
  <c r="I79" i="1"/>
  <c r="M79" i="1"/>
  <c r="Q79" i="1"/>
  <c r="U79" i="1"/>
  <c r="X79" i="1"/>
  <c r="X78" i="1"/>
  <c r="U78" i="1"/>
  <c r="Q78" i="1"/>
  <c r="M78" i="1"/>
  <c r="I78" i="1"/>
  <c r="H79" i="5" l="1"/>
  <c r="H80" i="5" s="1"/>
  <c r="H83" i="5" s="1"/>
  <c r="W79" i="1"/>
  <c r="Y79" i="1" s="1"/>
  <c r="W78" i="1"/>
  <c r="Y78" i="1" s="1"/>
  <c r="J42" i="2"/>
  <c r="I42" i="2"/>
  <c r="H42" i="2"/>
  <c r="G42" i="2"/>
  <c r="E42" i="2"/>
  <c r="F17" i="1"/>
  <c r="F74" i="1"/>
  <c r="F65" i="1"/>
  <c r="F55" i="1"/>
  <c r="F47" i="1"/>
  <c r="F36" i="1"/>
  <c r="G17" i="1"/>
  <c r="G74" i="1"/>
  <c r="G65" i="1"/>
  <c r="G55" i="1"/>
  <c r="G47" i="1"/>
  <c r="G36" i="1"/>
  <c r="H17" i="1"/>
  <c r="H74" i="1"/>
  <c r="H65" i="1"/>
  <c r="H55" i="1"/>
  <c r="H47" i="1"/>
  <c r="H36" i="1"/>
  <c r="J17" i="1"/>
  <c r="J74" i="1"/>
  <c r="J65" i="1"/>
  <c r="J55" i="1"/>
  <c r="J47" i="1"/>
  <c r="J36" i="1"/>
  <c r="K17" i="1"/>
  <c r="K74" i="1"/>
  <c r="K65" i="1"/>
  <c r="K55" i="1"/>
  <c r="K47" i="1"/>
  <c r="K36" i="1"/>
  <c r="L17" i="1"/>
  <c r="L74" i="1"/>
  <c r="L65" i="1"/>
  <c r="L55" i="1"/>
  <c r="L47" i="1"/>
  <c r="L36" i="1"/>
  <c r="N17" i="1"/>
  <c r="N74" i="1"/>
  <c r="N65" i="1"/>
  <c r="N55" i="1"/>
  <c r="N47" i="1"/>
  <c r="N36" i="1"/>
  <c r="O17" i="1"/>
  <c r="O74" i="1"/>
  <c r="O65" i="1"/>
  <c r="O55" i="1"/>
  <c r="O47" i="1"/>
  <c r="O36" i="1"/>
  <c r="P17" i="1"/>
  <c r="P74" i="1"/>
  <c r="P65" i="1"/>
  <c r="P55" i="1"/>
  <c r="P47" i="1"/>
  <c r="P36" i="1"/>
  <c r="R17" i="1"/>
  <c r="R74" i="1"/>
  <c r="R65" i="1"/>
  <c r="R55" i="1"/>
  <c r="R47" i="1"/>
  <c r="R36" i="1"/>
  <c r="S17" i="1"/>
  <c r="S74" i="1"/>
  <c r="S65" i="1"/>
  <c r="S55" i="1"/>
  <c r="S47" i="1"/>
  <c r="S36" i="1"/>
  <c r="T17" i="1"/>
  <c r="T74" i="1"/>
  <c r="T65" i="1"/>
  <c r="T55" i="1"/>
  <c r="T47" i="1"/>
  <c r="T36" i="1"/>
  <c r="D17" i="1"/>
  <c r="D74" i="1"/>
  <c r="D65" i="1"/>
  <c r="D55" i="1"/>
  <c r="D47" i="1"/>
  <c r="D36" i="1"/>
  <c r="U85" i="1"/>
  <c r="Q85" i="1"/>
  <c r="M85" i="1"/>
  <c r="I85" i="1"/>
  <c r="U84" i="1"/>
  <c r="Q84" i="1"/>
  <c r="M84" i="1"/>
  <c r="I84" i="1"/>
  <c r="U83" i="1"/>
  <c r="Q83" i="1"/>
  <c r="M83" i="1"/>
  <c r="I83" i="1"/>
  <c r="A2" i="2"/>
  <c r="A2" i="1"/>
  <c r="D68" i="5"/>
  <c r="D58" i="5"/>
  <c r="D48" i="5"/>
  <c r="D37" i="5"/>
  <c r="D18" i="5"/>
  <c r="A2" i="5"/>
  <c r="A2" i="4"/>
  <c r="J34" i="2"/>
  <c r="I34" i="2"/>
  <c r="H34" i="2"/>
  <c r="G34" i="2"/>
  <c r="E34" i="2"/>
  <c r="E36" i="2" s="1"/>
  <c r="E44" i="2" s="1"/>
  <c r="J29" i="2"/>
  <c r="I29" i="2"/>
  <c r="H29" i="2"/>
  <c r="G29" i="2"/>
  <c r="E29" i="2"/>
  <c r="A1" i="4"/>
  <c r="A1" i="5"/>
  <c r="X72" i="1"/>
  <c r="AA7" i="1"/>
  <c r="A1" i="1"/>
  <c r="A1" i="2"/>
  <c r="D58" i="4"/>
  <c r="D42" i="4"/>
  <c r="D31" i="4"/>
  <c r="D26" i="4"/>
  <c r="D34" i="4"/>
  <c r="D37" i="4" s="1"/>
  <c r="D24" i="4"/>
  <c r="B58" i="4"/>
  <c r="B42" i="4"/>
  <c r="B24" i="4"/>
  <c r="U72" i="1"/>
  <c r="Q72" i="1"/>
  <c r="M72" i="1"/>
  <c r="I72" i="1"/>
  <c r="Y76" i="5"/>
  <c r="H5" i="5"/>
  <c r="I5" i="5" s="1"/>
  <c r="J5" i="5" s="1"/>
  <c r="K5" i="5" s="1"/>
  <c r="L5" i="5" s="1"/>
  <c r="M5" i="5"/>
  <c r="N5" i="5" s="1"/>
  <c r="O5" i="5" s="1"/>
  <c r="P5" i="5" s="1"/>
  <c r="Q5" i="5" s="1"/>
  <c r="R5" i="5" s="1"/>
  <c r="S5" i="5" s="1"/>
  <c r="T5" i="5" s="1"/>
  <c r="U5" i="5"/>
  <c r="V5" i="5" s="1"/>
  <c r="W5" i="5" s="1"/>
  <c r="F37" i="5"/>
  <c r="W82" i="5"/>
  <c r="S82" i="5"/>
  <c r="O82" i="5"/>
  <c r="K82" i="5"/>
  <c r="W78" i="5"/>
  <c r="S78" i="5"/>
  <c r="D78" i="5"/>
  <c r="W77" i="5"/>
  <c r="S77" i="5"/>
  <c r="O77" i="5"/>
  <c r="K77" i="5"/>
  <c r="W75" i="5"/>
  <c r="S75" i="5"/>
  <c r="O75" i="5"/>
  <c r="K75" i="5"/>
  <c r="W74" i="5"/>
  <c r="S74" i="5"/>
  <c r="O74" i="5"/>
  <c r="K74" i="5"/>
  <c r="W73" i="5"/>
  <c r="S73" i="5"/>
  <c r="O73" i="5"/>
  <c r="K73" i="5"/>
  <c r="W72" i="5"/>
  <c r="S72" i="5"/>
  <c r="O72" i="5"/>
  <c r="K72" i="5"/>
  <c r="W71" i="5"/>
  <c r="S71" i="5"/>
  <c r="O71" i="5"/>
  <c r="K71" i="5"/>
  <c r="W68" i="5"/>
  <c r="S68" i="5"/>
  <c r="O68" i="5"/>
  <c r="K68" i="5"/>
  <c r="W67" i="5"/>
  <c r="S67" i="5"/>
  <c r="O67" i="5"/>
  <c r="K67" i="5"/>
  <c r="W66" i="5"/>
  <c r="S66" i="5"/>
  <c r="O66" i="5"/>
  <c r="K66" i="5"/>
  <c r="W65" i="5"/>
  <c r="S65" i="5"/>
  <c r="O65" i="5"/>
  <c r="K65" i="5"/>
  <c r="W64" i="5"/>
  <c r="S64" i="5"/>
  <c r="O64" i="5"/>
  <c r="K64" i="5"/>
  <c r="W63" i="5"/>
  <c r="S63" i="5"/>
  <c r="O63" i="5"/>
  <c r="K63" i="5"/>
  <c r="W62" i="5"/>
  <c r="S62" i="5"/>
  <c r="O62" i="5"/>
  <c r="K62" i="5"/>
  <c r="W61" i="5"/>
  <c r="S61" i="5"/>
  <c r="O61" i="5"/>
  <c r="K61" i="5"/>
  <c r="O58" i="5"/>
  <c r="W57" i="5"/>
  <c r="S57" i="5"/>
  <c r="O57" i="5"/>
  <c r="K57" i="5"/>
  <c r="W56" i="5"/>
  <c r="S56" i="5"/>
  <c r="O56" i="5"/>
  <c r="K56" i="5"/>
  <c r="W55" i="5"/>
  <c r="S55" i="5"/>
  <c r="O55" i="5"/>
  <c r="K55" i="5"/>
  <c r="W54" i="5"/>
  <c r="S54" i="5"/>
  <c r="O54" i="5"/>
  <c r="K54" i="5"/>
  <c r="W51" i="5"/>
  <c r="S51" i="5"/>
  <c r="O51" i="5"/>
  <c r="K51" i="5"/>
  <c r="K48" i="5"/>
  <c r="W47" i="5"/>
  <c r="K47" i="5"/>
  <c r="W46" i="5"/>
  <c r="S46" i="5"/>
  <c r="O46" i="5"/>
  <c r="K46" i="5"/>
  <c r="W43" i="5"/>
  <c r="S43" i="5"/>
  <c r="O43" i="5"/>
  <c r="K43" i="5"/>
  <c r="W42" i="5"/>
  <c r="S42" i="5"/>
  <c r="O42" i="5"/>
  <c r="K42" i="5"/>
  <c r="W41" i="5"/>
  <c r="S41" i="5"/>
  <c r="O41" i="5"/>
  <c r="K41" i="5"/>
  <c r="W40" i="5"/>
  <c r="S40" i="5"/>
  <c r="O40" i="5"/>
  <c r="K40" i="5"/>
  <c r="O37" i="5"/>
  <c r="K37" i="5"/>
  <c r="W36" i="5"/>
  <c r="S36" i="5"/>
  <c r="O36" i="5"/>
  <c r="K36" i="5"/>
  <c r="W35" i="5"/>
  <c r="S35" i="5"/>
  <c r="O35" i="5"/>
  <c r="K35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W29" i="5"/>
  <c r="S29" i="5"/>
  <c r="O29" i="5"/>
  <c r="K29" i="5"/>
  <c r="W28" i="5"/>
  <c r="S28" i="5"/>
  <c r="O28" i="5"/>
  <c r="K28" i="5"/>
  <c r="W27" i="5"/>
  <c r="S27" i="5"/>
  <c r="O27" i="5"/>
  <c r="K27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S18" i="5"/>
  <c r="W17" i="5"/>
  <c r="S17" i="5"/>
  <c r="O17" i="5"/>
  <c r="K17" i="5"/>
  <c r="W16" i="5"/>
  <c r="S16" i="5"/>
  <c r="O16" i="5"/>
  <c r="K16" i="5"/>
  <c r="W15" i="5"/>
  <c r="S15" i="5"/>
  <c r="O15" i="5"/>
  <c r="K15" i="5"/>
  <c r="W14" i="5"/>
  <c r="S14" i="5"/>
  <c r="O14" i="5"/>
  <c r="K14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S48" i="5"/>
  <c r="S58" i="5"/>
  <c r="K78" i="5"/>
  <c r="J36" i="2"/>
  <c r="J44" i="2" s="1"/>
  <c r="I36" i="2"/>
  <c r="H36" i="2"/>
  <c r="G36" i="2"/>
  <c r="G44" i="2" s="1"/>
  <c r="J13" i="2"/>
  <c r="J19" i="2"/>
  <c r="I13" i="2"/>
  <c r="I19" i="2"/>
  <c r="H13" i="2"/>
  <c r="H19" i="2"/>
  <c r="G13" i="2"/>
  <c r="G19" i="2" s="1"/>
  <c r="E13" i="2"/>
  <c r="E19" i="2"/>
  <c r="B31" i="4"/>
  <c r="C31" i="4"/>
  <c r="C26" i="4"/>
  <c r="C34" i="4"/>
  <c r="C44" i="4" s="1"/>
  <c r="B26" i="4"/>
  <c r="B34" i="4" s="1"/>
  <c r="C58" i="4"/>
  <c r="C42" i="4"/>
  <c r="C37" i="4"/>
  <c r="H44" i="2"/>
  <c r="I44" i="2"/>
  <c r="C24" i="4"/>
  <c r="U73" i="1"/>
  <c r="U71" i="1"/>
  <c r="U70" i="1"/>
  <c r="U45" i="1"/>
  <c r="U69" i="1"/>
  <c r="U68" i="1"/>
  <c r="Q73" i="1"/>
  <c r="Q71" i="1"/>
  <c r="Q70" i="1"/>
  <c r="Q45" i="1"/>
  <c r="Q69" i="1"/>
  <c r="Q68" i="1"/>
  <c r="M73" i="1"/>
  <c r="M71" i="1"/>
  <c r="M70" i="1"/>
  <c r="M45" i="1"/>
  <c r="M69" i="1"/>
  <c r="M68" i="1"/>
  <c r="I73" i="1"/>
  <c r="I71" i="1"/>
  <c r="I70" i="1"/>
  <c r="I45" i="1"/>
  <c r="I69" i="1"/>
  <c r="I68" i="1"/>
  <c r="U64" i="1"/>
  <c r="U63" i="1"/>
  <c r="U62" i="1"/>
  <c r="U61" i="1"/>
  <c r="U60" i="1"/>
  <c r="U59" i="1"/>
  <c r="U58" i="1"/>
  <c r="Q64" i="1"/>
  <c r="Q63" i="1"/>
  <c r="Q62" i="1"/>
  <c r="Q61" i="1"/>
  <c r="Q60" i="1"/>
  <c r="Q59" i="1"/>
  <c r="Q58" i="1"/>
  <c r="M64" i="1"/>
  <c r="M63" i="1"/>
  <c r="M62" i="1"/>
  <c r="M61" i="1"/>
  <c r="M60" i="1"/>
  <c r="M59" i="1"/>
  <c r="M58" i="1"/>
  <c r="I64" i="1"/>
  <c r="I63" i="1"/>
  <c r="I62" i="1"/>
  <c r="I61" i="1"/>
  <c r="I60" i="1"/>
  <c r="I59" i="1"/>
  <c r="I58" i="1"/>
  <c r="U54" i="1"/>
  <c r="U53" i="1"/>
  <c r="U52" i="1"/>
  <c r="U51" i="1"/>
  <c r="U50" i="1"/>
  <c r="Q54" i="1"/>
  <c r="Q53" i="1"/>
  <c r="Q52" i="1"/>
  <c r="Q51" i="1"/>
  <c r="Q50" i="1"/>
  <c r="M54" i="1"/>
  <c r="M53" i="1"/>
  <c r="M52" i="1"/>
  <c r="M51" i="1"/>
  <c r="M50" i="1"/>
  <c r="I50" i="1"/>
  <c r="I54" i="1"/>
  <c r="I53" i="1"/>
  <c r="I52" i="1"/>
  <c r="I51" i="1"/>
  <c r="U46" i="1"/>
  <c r="U42" i="1"/>
  <c r="U41" i="1"/>
  <c r="U40" i="1"/>
  <c r="U39" i="1"/>
  <c r="Q46" i="1"/>
  <c r="Q42" i="1"/>
  <c r="Q41" i="1"/>
  <c r="Q40" i="1"/>
  <c r="Q39" i="1"/>
  <c r="M46" i="1"/>
  <c r="M42" i="1"/>
  <c r="M41" i="1"/>
  <c r="M40" i="1"/>
  <c r="M39" i="1"/>
  <c r="I46" i="1"/>
  <c r="I42" i="1"/>
  <c r="I41" i="1"/>
  <c r="I40" i="1"/>
  <c r="I39" i="1"/>
  <c r="U16" i="1"/>
  <c r="U15" i="1"/>
  <c r="U14" i="1"/>
  <c r="U13" i="1"/>
  <c r="U9" i="1"/>
  <c r="U8" i="1"/>
  <c r="U7" i="1"/>
  <c r="Q16" i="1"/>
  <c r="Q15" i="1"/>
  <c r="Q14" i="1"/>
  <c r="Q13" i="1"/>
  <c r="Q9" i="1"/>
  <c r="Q8" i="1"/>
  <c r="Q7" i="1"/>
  <c r="M16" i="1"/>
  <c r="M15" i="1"/>
  <c r="M14" i="1"/>
  <c r="M13" i="1"/>
  <c r="M9" i="1"/>
  <c r="M8" i="1"/>
  <c r="M7" i="1"/>
  <c r="U35" i="1"/>
  <c r="U34" i="1"/>
  <c r="U33" i="1"/>
  <c r="U31" i="1"/>
  <c r="U30" i="1"/>
  <c r="U29" i="1"/>
  <c r="U28" i="1"/>
  <c r="U27" i="1"/>
  <c r="U26" i="1"/>
  <c r="U25" i="1"/>
  <c r="U24" i="1"/>
  <c r="U23" i="1"/>
  <c r="U22" i="1"/>
  <c r="U21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M35" i="1"/>
  <c r="M34" i="1"/>
  <c r="M33" i="1"/>
  <c r="M31" i="1"/>
  <c r="M30" i="1"/>
  <c r="M29" i="1"/>
  <c r="M28" i="1"/>
  <c r="M27" i="1"/>
  <c r="M26" i="1"/>
  <c r="M25" i="1"/>
  <c r="M24" i="1"/>
  <c r="M23" i="1"/>
  <c r="M22" i="1"/>
  <c r="M21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9" i="1"/>
  <c r="I13" i="1"/>
  <c r="I16" i="1"/>
  <c r="I15" i="1"/>
  <c r="I14" i="1"/>
  <c r="I8" i="1"/>
  <c r="I7" i="1"/>
  <c r="X50" i="1" l="1"/>
  <c r="Y61" i="5"/>
  <c r="Y63" i="5"/>
  <c r="Y65" i="5"/>
  <c r="X64" i="1"/>
  <c r="Y55" i="5"/>
  <c r="Y57" i="5"/>
  <c r="Y71" i="5"/>
  <c r="Y73" i="5"/>
  <c r="Y75" i="5"/>
  <c r="Y82" i="5"/>
  <c r="X73" i="1"/>
  <c r="Y64" i="5"/>
  <c r="X60" i="1"/>
  <c r="Y74" i="5"/>
  <c r="X68" i="1"/>
  <c r="Y56" i="5"/>
  <c r="Y67" i="5"/>
  <c r="X7" i="1"/>
  <c r="W58" i="5"/>
  <c r="K58" i="5"/>
  <c r="K79" i="5" s="1"/>
  <c r="Y41" i="5"/>
  <c r="X23" i="1"/>
  <c r="X42" i="1"/>
  <c r="X41" i="1"/>
  <c r="O48" i="5"/>
  <c r="W48" i="5"/>
  <c r="Y8" i="5"/>
  <c r="X9" i="1"/>
  <c r="Y15" i="5"/>
  <c r="Y17" i="5"/>
  <c r="Y22" i="5"/>
  <c r="Y24" i="5"/>
  <c r="Y26" i="5"/>
  <c r="X27" i="1"/>
  <c r="X29" i="1"/>
  <c r="X31" i="1"/>
  <c r="Y35" i="5"/>
  <c r="X40" i="1"/>
  <c r="Y43" i="5"/>
  <c r="Y47" i="5"/>
  <c r="X30" i="1"/>
  <c r="W37" i="5"/>
  <c r="X21" i="1"/>
  <c r="Y25" i="5"/>
  <c r="Y32" i="5"/>
  <c r="Y23" i="5"/>
  <c r="Y30" i="5"/>
  <c r="Y28" i="5"/>
  <c r="D79" i="5"/>
  <c r="D80" i="5" s="1"/>
  <c r="D83" i="5" s="1"/>
  <c r="X15" i="1"/>
  <c r="Y14" i="5"/>
  <c r="Y10" i="5"/>
  <c r="C53" i="4"/>
  <c r="C47" i="4"/>
  <c r="C50" i="4" s="1"/>
  <c r="O18" i="5"/>
  <c r="W18" i="5"/>
  <c r="X28" i="1"/>
  <c r="Y29" i="5"/>
  <c r="Y36" i="5"/>
  <c r="X35" i="1"/>
  <c r="S37" i="5"/>
  <c r="S79" i="5" s="1"/>
  <c r="S80" i="5" s="1"/>
  <c r="S83" i="5" s="1"/>
  <c r="X39" i="1"/>
  <c r="Y40" i="5"/>
  <c r="Y78" i="5"/>
  <c r="B44" i="4"/>
  <c r="B37" i="4"/>
  <c r="Y7" i="5"/>
  <c r="Y9" i="5"/>
  <c r="X13" i="1"/>
  <c r="Y16" i="5"/>
  <c r="X22" i="1"/>
  <c r="X24" i="1"/>
  <c r="Y27" i="5"/>
  <c r="Y31" i="5"/>
  <c r="Y34" i="5"/>
  <c r="Y42" i="5"/>
  <c r="Y46" i="5"/>
  <c r="Y54" i="5"/>
  <c r="X53" i="1"/>
  <c r="Y62" i="5"/>
  <c r="X61" i="1"/>
  <c r="Y66" i="5"/>
  <c r="Y68" i="5"/>
  <c r="Y72" i="5"/>
  <c r="X70" i="1"/>
  <c r="Y77" i="5"/>
  <c r="O78" i="5"/>
  <c r="X54" i="1"/>
  <c r="X71" i="1"/>
  <c r="X63" i="1"/>
  <c r="X46" i="1"/>
  <c r="X34" i="1"/>
  <c r="X26" i="1"/>
  <c r="X59" i="1"/>
  <c r="X33" i="1"/>
  <c r="X16" i="1"/>
  <c r="D44" i="4"/>
  <c r="K18" i="5"/>
  <c r="X14" i="1"/>
  <c r="Y51" i="5"/>
  <c r="X62" i="1"/>
  <c r="X25" i="1"/>
  <c r="X58" i="1"/>
  <c r="X69" i="1"/>
  <c r="X8" i="1"/>
  <c r="U47" i="1"/>
  <c r="W22" i="1"/>
  <c r="U36" i="1"/>
  <c r="M74" i="1"/>
  <c r="U17" i="1"/>
  <c r="Q65" i="1"/>
  <c r="M47" i="1"/>
  <c r="M17" i="1"/>
  <c r="I65" i="1"/>
  <c r="Q36" i="1"/>
  <c r="U65" i="1"/>
  <c r="Q17" i="1"/>
  <c r="W9" i="1"/>
  <c r="W16" i="1"/>
  <c r="W40" i="1"/>
  <c r="W63" i="1"/>
  <c r="D75" i="1"/>
  <c r="D76" i="1" s="1"/>
  <c r="D80" i="1" s="1"/>
  <c r="U55" i="1"/>
  <c r="Q74" i="1"/>
  <c r="Q55" i="1"/>
  <c r="I36" i="1"/>
  <c r="Q47" i="1"/>
  <c r="I17" i="1"/>
  <c r="W41" i="1"/>
  <c r="W51" i="1"/>
  <c r="T75" i="1"/>
  <c r="T76" i="1" s="1"/>
  <c r="T80" i="1" s="1"/>
  <c r="W7" i="1"/>
  <c r="H75" i="1"/>
  <c r="H76" i="1" s="1"/>
  <c r="H80" i="1" s="1"/>
  <c r="I47" i="1"/>
  <c r="F75" i="1"/>
  <c r="F76" i="1" s="1"/>
  <c r="F80" i="1" s="1"/>
  <c r="M65" i="1"/>
  <c r="R75" i="1"/>
  <c r="R76" i="1" s="1"/>
  <c r="R80" i="1" s="1"/>
  <c r="G75" i="1"/>
  <c r="G76" i="1" s="1"/>
  <c r="G80" i="1" s="1"/>
  <c r="I74" i="1"/>
  <c r="W45" i="1"/>
  <c r="P75" i="1"/>
  <c r="P76" i="1" s="1"/>
  <c r="P80" i="1" s="1"/>
  <c r="N75" i="1"/>
  <c r="N76" i="1" s="1"/>
  <c r="N80" i="1" s="1"/>
  <c r="L75" i="1"/>
  <c r="L76" i="1" s="1"/>
  <c r="L80" i="1" s="1"/>
  <c r="M36" i="1"/>
  <c r="K75" i="1"/>
  <c r="K76" i="1" s="1"/>
  <c r="K80" i="1" s="1"/>
  <c r="M55" i="1"/>
  <c r="I55" i="1"/>
  <c r="W26" i="1"/>
  <c r="W30" i="1"/>
  <c r="W35" i="1"/>
  <c r="W24" i="1"/>
  <c r="W28" i="1"/>
  <c r="W33" i="1"/>
  <c r="W39" i="1"/>
  <c r="W50" i="1"/>
  <c r="W53" i="1"/>
  <c r="W68" i="1"/>
  <c r="W71" i="1"/>
  <c r="W72" i="1"/>
  <c r="Y72" i="1" s="1"/>
  <c r="W15" i="1"/>
  <c r="W21" i="1"/>
  <c r="W25" i="1"/>
  <c r="W29" i="1"/>
  <c r="W34" i="1"/>
  <c r="W23" i="1"/>
  <c r="W31" i="1"/>
  <c r="W14" i="1"/>
  <c r="W42" i="1"/>
  <c r="W46" i="1"/>
  <c r="W54" i="1"/>
  <c r="W61" i="1"/>
  <c r="W58" i="1"/>
  <c r="W59" i="1"/>
  <c r="W64" i="1"/>
  <c r="W70" i="1"/>
  <c r="W69" i="1"/>
  <c r="W73" i="1"/>
  <c r="W62" i="1"/>
  <c r="W60" i="1"/>
  <c r="W8" i="1"/>
  <c r="W13" i="1"/>
  <c r="W27" i="1"/>
  <c r="W52" i="1"/>
  <c r="O75" i="1"/>
  <c r="O76" i="1" s="1"/>
  <c r="O80" i="1" s="1"/>
  <c r="S75" i="1"/>
  <c r="S76" i="1" s="1"/>
  <c r="S80" i="1" s="1"/>
  <c r="J75" i="1"/>
  <c r="J76" i="1" s="1"/>
  <c r="J80" i="1" s="1"/>
  <c r="U74" i="1"/>
  <c r="Y50" i="1" l="1"/>
  <c r="Y62" i="1"/>
  <c r="Y61" i="1"/>
  <c r="O79" i="5"/>
  <c r="O80" i="5" s="1"/>
  <c r="O83" i="5" s="1"/>
  <c r="Y64" i="1"/>
  <c r="Y29" i="1"/>
  <c r="Y73" i="1"/>
  <c r="Y52" i="1"/>
  <c r="Y60" i="1"/>
  <c r="Y68" i="1"/>
  <c r="Y41" i="1"/>
  <c r="Y7" i="1"/>
  <c r="Y58" i="5"/>
  <c r="Y31" i="1"/>
  <c r="Y9" i="1"/>
  <c r="Y27" i="1"/>
  <c r="W79" i="5"/>
  <c r="Y23" i="1"/>
  <c r="Y37" i="5"/>
  <c r="Y48" i="5"/>
  <c r="Y30" i="1"/>
  <c r="Y42" i="1"/>
  <c r="Y40" i="1"/>
  <c r="Y26" i="1"/>
  <c r="Y15" i="1"/>
  <c r="Y21" i="1"/>
  <c r="Y70" i="1"/>
  <c r="X65" i="1"/>
  <c r="Y22" i="1"/>
  <c r="Y8" i="1"/>
  <c r="Y34" i="1"/>
  <c r="Y53" i="1"/>
  <c r="Y45" i="1"/>
  <c r="X55" i="1"/>
  <c r="X17" i="1"/>
  <c r="Y39" i="1"/>
  <c r="Y14" i="1"/>
  <c r="Y58" i="1"/>
  <c r="X47" i="1"/>
  <c r="X36" i="1"/>
  <c r="Y71" i="1"/>
  <c r="Y16" i="1"/>
  <c r="X74" i="1"/>
  <c r="Y54" i="1"/>
  <c r="Y25" i="1"/>
  <c r="Y46" i="1"/>
  <c r="Y51" i="1"/>
  <c r="Y69" i="1"/>
  <c r="Y33" i="1"/>
  <c r="Y63" i="1"/>
  <c r="Y28" i="1"/>
  <c r="K80" i="5"/>
  <c r="Y18" i="5"/>
  <c r="B47" i="4"/>
  <c r="B50" i="4" s="1"/>
  <c r="B53" i="4"/>
  <c r="Y24" i="1"/>
  <c r="D47" i="4"/>
  <c r="D50" i="4" s="1"/>
  <c r="D53" i="4"/>
  <c r="Y13" i="1"/>
  <c r="Y59" i="1"/>
  <c r="Y35" i="1"/>
  <c r="M75" i="1"/>
  <c r="M76" i="1" s="1"/>
  <c r="M80" i="1" s="1"/>
  <c r="N86" i="1"/>
  <c r="G86" i="1"/>
  <c r="D86" i="1"/>
  <c r="K86" i="1"/>
  <c r="P86" i="1"/>
  <c r="R86" i="1"/>
  <c r="H86" i="1"/>
  <c r="J86" i="1"/>
  <c r="O86" i="1"/>
  <c r="S86" i="1"/>
  <c r="L86" i="1"/>
  <c r="F86" i="1"/>
  <c r="T86" i="1"/>
  <c r="Q75" i="1"/>
  <c r="I75" i="1"/>
  <c r="I76" i="1" s="1"/>
  <c r="I80" i="1" s="1"/>
  <c r="U75" i="1"/>
  <c r="W74" i="1"/>
  <c r="W65" i="1"/>
  <c r="W36" i="1"/>
  <c r="W47" i="1"/>
  <c r="W55" i="1"/>
  <c r="W17" i="1"/>
  <c r="Y79" i="5" l="1"/>
  <c r="Y65" i="1"/>
  <c r="W80" i="5"/>
  <c r="W83" i="5" s="1"/>
  <c r="Y74" i="1"/>
  <c r="X75" i="1"/>
  <c r="X76" i="1" s="1"/>
  <c r="X80" i="1" s="1"/>
  <c r="Y55" i="1"/>
  <c r="Y47" i="1"/>
  <c r="Y36" i="1"/>
  <c r="K83" i="5"/>
  <c r="M86" i="1"/>
  <c r="U86" i="1"/>
  <c r="Q86" i="1"/>
  <c r="I86" i="1"/>
  <c r="U76" i="1"/>
  <c r="U80" i="1" s="1"/>
  <c r="Q76" i="1"/>
  <c r="Q80" i="1" s="1"/>
  <c r="W75" i="1"/>
  <c r="Y17" i="1"/>
  <c r="Y80" i="5" l="1"/>
  <c r="Y83" i="5"/>
  <c r="W76" i="1"/>
  <c r="Y75" i="1"/>
  <c r="Y76" i="1" l="1"/>
  <c r="W80" i="1"/>
  <c r="Y80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<sst xmlns="http://schemas.openxmlformats.org/spreadsheetml/2006/main" count="393" uniqueCount="203">
  <si>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</si>
  <si>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</si>
  <si>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</si>
  <si>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</si>
  <si>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</si>
  <si>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</si>
  <si>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</si>
  <si>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</si>
  <si>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</si>
  <si>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</si>
  <si>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</si>
  <si>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</si>
  <si>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</si>
  <si>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</si>
  <si>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</si>
  <si>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</si>
  <si>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</si>
  <si>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</si>
  <si>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</si>
  <si>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</si>
  <si>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</si>
  <si>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</si>
  <si>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</si>
  <si>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</si>
  <si>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</si>
  <si>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</si>
  <si>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</si>
  <si>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</si>
  <si>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</si>
  <si>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</si>
  <si>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</si>
  <si>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</si>
  <si>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</si>
  <si>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</si>
  <si>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</si>
  <si>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</si>
  <si>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</si>
  <si>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</si>
  <si>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</si>
  <si>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</si>
  <si>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</si>
  <si>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</si>
  <si>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</si>
  <si>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</si>
  <si>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</si>
  <si>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</si>
  <si>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</si>
  <si>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</si>
  <si>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</si>
  <si>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</si>
  <si>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</si>
  <si>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</si>
  <si>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</si>
  <si>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</si>
  <si>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</si>
  <si>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</si>
  <si>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</si>
  <si>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</si>
  <si>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</si>
  <si>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</si>
  <si>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</si>
  <si>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</si>
  <si>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</si>
  <si>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</si>
  <si>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</si>
  <si>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</si>
  <si>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</si>
  <si>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</si>
  <si>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</si>
  <si>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</si>
  <si>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</si>
  <si>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</si>
  <si>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</si>
  <si>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</si>
  <si>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</si>
  <si>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</si>
  <si>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</si>
  <si>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</si>
  <si>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</si>
  <si>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</si>
  <si>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</si>
  <si>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</si>
  <si>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</si>
  <si>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</si>
  <si>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</si>
  <si>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</si>
  <si>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</si>
  <si>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</si>
  <si>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</si>
  <si>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</si>
  <si>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</si>
  <si>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</si>
  <si>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</si>
  <si>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</si>
  <si>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</si>
  <si>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</si>
  <si>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</si>
  <si>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</si>
  <si>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</si>
  <si>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</si>
  <si>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</si>
  <si>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</si>
  <si>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</si>
  <si>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</si>
  <si>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</si>
  <si>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</si>
  <si>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</si>
  <si>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</si>
  <si>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</si>
  <si>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</si>
  <si>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</si>
  <si>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</si>
  <si>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</si>
  <si>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</si>
  <si>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</si>
  <si>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</si>
  <si>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</si>
  <si>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</si>
  <si>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</si>
  <si>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</si>
  <si>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</si>
  <si>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</si>
  <si>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</si>
  <si>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</si>
  <si>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</si>
  <si>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</si>
  <si>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</si>
  <si>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</si>
  <si>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</si>
  <si>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</si>
  <si>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</si>
  <si>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</si>
  <si>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</si>
  <si>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</si>
  <si>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</si>
  <si>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</si>
  <si>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</si>
  <si>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</si>
  <si>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</si>
  <si>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</si>
  <si>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</si>
  <si>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</si>
  <si>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</si>
  <si>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</si>
  <si>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</si>
  <si>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</si>
  <si>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</si>
  <si>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</si>
  <si>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</si>
  <si>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</si>
  <si>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</si>
  <si>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</si>
  <si>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</si>
  <si>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</si>
  <si>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</si>
  <si>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</si>
  <si>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</si>
  <si>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</si>
  <si>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</si>
  <si>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</si>
  <si>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</si>
  <si>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</si>
  <si>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</si>
  <si>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</si>
  <si>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</si>
  <si>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</si>
  <si>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</si>
  <si>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</si>
  <si>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</si>
  <si>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</si>
  <si>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</si>
  <si>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</si>
  <si>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</si>
  <si>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</si>
  <si>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</si>
  <si>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</si>
  <si>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</si>
  <si>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</si>
  <si>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</si>
  <si>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</si>
  <si>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</si>
  <si>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</si>
  <si>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</si>
  <si>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ROOTS PUBLIC CHARTER SCHOOL, INC</t>
  </si>
  <si>
    <t>ROSEANNA N. NWAOGU</t>
  </si>
  <si>
    <t>rofoegbu@msn.com</t>
  </si>
  <si>
    <t>202-841-6699</t>
  </si>
  <si>
    <t>FY 2018</t>
  </si>
  <si>
    <t>JULY 1, 2017 TO JUNE 30, 2018</t>
  </si>
  <si>
    <t>Other Government Funding/Grants SPED</t>
  </si>
  <si>
    <t>Other Government Funding/Grants AT RISK</t>
  </si>
  <si>
    <t>Other Government Funding/Grants NSLP</t>
  </si>
  <si>
    <t>Other Government Funding/Grants ELL</t>
  </si>
  <si>
    <t>Employee Benefits PAYROLL TAXES</t>
  </si>
  <si>
    <t>Contracted Student Services SPED</t>
  </si>
  <si>
    <t>Contracted Student Services NSLP FOOD P</t>
  </si>
  <si>
    <t>Building  LEASEHOLD IMPROV</t>
  </si>
  <si>
    <t>Building INSURANCE</t>
  </si>
  <si>
    <t>Other AD/SUBSCRIPTION</t>
  </si>
  <si>
    <t xml:space="preserve"> </t>
  </si>
  <si>
    <t>Other Government Funding/GrantsSPED</t>
  </si>
  <si>
    <t>Other Government Funding/GrantsNSLP</t>
  </si>
  <si>
    <t>Other Government Funding/GrantsELL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</si>
</sst>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</cellStyleXfs>
  <cellXfs count="120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0" fontId="67" fillId="61" borderId="0" xfId="981" applyFill="1"/>
    <xf numFmtId="165" fontId="22" fillId="0" borderId="3" xfId="1" applyNumberFormat="1" applyFont="1" applyFill="1" applyBorder="1"/>
    <xf numFmtId="165" fontId="22" fillId="0" borderId="0" xfId="1" applyNumberFormat="1" applyFont="1" applyBorder="1"/>
    <xf numFmtId="165" fontId="22" fillId="0" borderId="0" xfId="1" applyNumberFormat="1" applyFont="1" applyFill="1" applyBorder="1"/>
    <xf numFmtId="165" fontId="22" fillId="0" borderId="3" xfId="1" applyNumberFormat="1" applyFont="1" applyBorder="1"/>
    <xf numFmtId="165" fontId="22" fillId="0" borderId="2" xfId="1" applyNumberFormat="1" applyFont="1" applyFill="1" applyBorder="1"/>
    <xf numFmtId="165" fontId="3" fillId="0" borderId="0" xfId="1" applyNumberFormat="1" applyFont="1"/>
    <xf numFmtId="165" fontId="62" fillId="0" borderId="0" xfId="1" applyNumberFormat="1" applyFont="1" applyBorder="1"/>
    <xf numFmtId="165" fontId="3" fillId="0" borderId="2" xfId="1" applyNumberFormat="1" applyFont="1" applyBorder="1"/>
    <xf numFmtId="165" fontId="22" fillId="0" borderId="1" xfId="1" applyNumberFormat="1" applyFont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foegbu@ms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10" sqref="A10"/>
    </sheetView>
  </sheetViews>
  <sheetFormatPr defaultColWidth="9.140625" defaultRowHeight="12.75" x14ac:dyDescent="0.2"/>
  <cols>
    <col min="1" max="1" width="49.7109375" style="72" bestFit="1" customWidth="1"/>
    <col min="2" max="3" width="9.140625" style="72"/>
    <col min="4" max="4" width="52.42578125" style="72" customWidth="1"/>
    <col min="5" max="16384" width="9.140625" style="72"/>
  </cols>
  <sheetData>
    <row r="1" spans="1:1" x14ac:dyDescent="0.2">
      <c r="A1" s="71" t="s">
        <v>167</v>
      </c>
    </row>
    <row r="2" spans="1:1" x14ac:dyDescent="0.2">
      <c r="A2" s="73" t="s">
        <v>183</v>
      </c>
    </row>
    <row r="4" spans="1:1" x14ac:dyDescent="0.2">
      <c r="A4" s="73" t="s">
        <v>184</v>
      </c>
    </row>
    <row r="5" spans="1:1" ht="15" x14ac:dyDescent="0.25">
      <c r="A5" s="106" t="s">
        <v>185</v>
      </c>
    </row>
    <row r="6" spans="1:1" x14ac:dyDescent="0.2">
      <c r="A6" s="73" t="s">
        <v>186</v>
      </c>
    </row>
    <row r="8" spans="1:1" x14ac:dyDescent="0.2">
      <c r="A8" s="73" t="s">
        <v>187</v>
      </c>
    </row>
    <row r="9" spans="1:1" x14ac:dyDescent="0.2">
      <c r="A9" s="73" t="s">
        <v>188</v>
      </c>
    </row>
  </sheetData>
  <hyperlinks>
    <hyperlink ref="A5" r:id="rId1"/>
  </hyperlinks>
  <pageMargins left="0.7" right="0.7" top="0.75" bottom="0.75" header="0.3" footer="0.3"/>
  <pageSetup paperSize="125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1" sqref="C1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4" t="str">
        <f>'Cover Sheet'!A2</f>
        <v>ROOTS PUBLIC CHARTER SCHOOL, INC</v>
      </c>
    </row>
    <row r="2" spans="1:4" x14ac:dyDescent="0.2">
      <c r="A2" s="3" t="str">
        <f>'Cover Sheet'!A8&amp;" Enrollment Data"</f>
        <v>FY 2018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17" t="s">
        <v>68</v>
      </c>
      <c r="B4" s="116" t="s">
        <v>111</v>
      </c>
      <c r="C4" s="116" t="s">
        <v>153</v>
      </c>
      <c r="D4" s="116" t="s">
        <v>152</v>
      </c>
    </row>
    <row r="5" spans="1:4" ht="16.5" customHeight="1" x14ac:dyDescent="0.2">
      <c r="A5" s="118"/>
      <c r="B5" s="116"/>
      <c r="C5" s="116"/>
      <c r="D5" s="116"/>
    </row>
    <row r="6" spans="1:4" ht="12.75" customHeight="1" x14ac:dyDescent="0.2">
      <c r="A6" s="8" t="s">
        <v>69</v>
      </c>
      <c r="B6" s="36">
        <v>26</v>
      </c>
      <c r="C6" s="36">
        <v>28</v>
      </c>
      <c r="D6" s="36"/>
    </row>
    <row r="7" spans="1:4" ht="12.75" customHeight="1" x14ac:dyDescent="0.2">
      <c r="A7" s="8" t="s">
        <v>70</v>
      </c>
      <c r="B7" s="36">
        <v>19</v>
      </c>
      <c r="C7" s="36">
        <v>24</v>
      </c>
      <c r="D7" s="36"/>
    </row>
    <row r="8" spans="1:4" ht="12.75" customHeight="1" x14ac:dyDescent="0.2">
      <c r="A8" s="8" t="s">
        <v>71</v>
      </c>
      <c r="B8" s="36">
        <v>24</v>
      </c>
      <c r="C8" s="36">
        <v>18</v>
      </c>
      <c r="D8" s="36"/>
    </row>
    <row r="9" spans="1:4" ht="12.75" customHeight="1" x14ac:dyDescent="0.2">
      <c r="A9" s="8" t="s">
        <v>72</v>
      </c>
      <c r="B9" s="36">
        <v>14</v>
      </c>
      <c r="C9" s="36">
        <v>20</v>
      </c>
      <c r="D9" s="36"/>
    </row>
    <row r="10" spans="1:4" ht="12.75" customHeight="1" x14ac:dyDescent="0.2">
      <c r="A10" s="8" t="s">
        <v>73</v>
      </c>
      <c r="B10" s="36">
        <v>6</v>
      </c>
      <c r="C10" s="36">
        <v>8</v>
      </c>
      <c r="D10" s="36"/>
    </row>
    <row r="11" spans="1:4" ht="12.75" customHeight="1" x14ac:dyDescent="0.2">
      <c r="A11" s="8" t="s">
        <v>74</v>
      </c>
      <c r="B11" s="36">
        <v>8</v>
      </c>
      <c r="C11" s="36">
        <v>6</v>
      </c>
      <c r="D11" s="36"/>
    </row>
    <row r="12" spans="1:4" ht="12.75" customHeight="1" x14ac:dyDescent="0.2">
      <c r="A12" s="8" t="s">
        <v>75</v>
      </c>
      <c r="B12" s="36">
        <v>14</v>
      </c>
      <c r="C12" s="36">
        <v>6</v>
      </c>
      <c r="D12" s="36"/>
    </row>
    <row r="13" spans="1:4" ht="12.75" customHeight="1" x14ac:dyDescent="0.2">
      <c r="A13" s="8" t="s">
        <v>76</v>
      </c>
      <c r="B13" s="36">
        <v>7</v>
      </c>
      <c r="C13" s="36">
        <v>10</v>
      </c>
      <c r="D13" s="36"/>
    </row>
    <row r="14" spans="1:4" ht="12.75" customHeight="1" x14ac:dyDescent="0.2">
      <c r="A14" s="9" t="s">
        <v>77</v>
      </c>
      <c r="B14" s="36"/>
      <c r="C14" s="36"/>
      <c r="D14" s="36"/>
    </row>
    <row r="15" spans="1:4" ht="12.75" customHeight="1" x14ac:dyDescent="0.2">
      <c r="A15" s="9" t="s">
        <v>78</v>
      </c>
      <c r="B15" s="36"/>
      <c r="C15" s="36"/>
      <c r="D15" s="36"/>
    </row>
    <row r="16" spans="1:4" ht="12.75" customHeight="1" x14ac:dyDescent="0.2">
      <c r="A16" s="9" t="s">
        <v>79</v>
      </c>
      <c r="B16" s="36"/>
      <c r="C16" s="36"/>
      <c r="D16" s="36"/>
    </row>
    <row r="17" spans="1:4" ht="12.75" customHeight="1" x14ac:dyDescent="0.2">
      <c r="A17" s="8" t="s">
        <v>80</v>
      </c>
      <c r="B17" s="36"/>
      <c r="C17" s="36"/>
      <c r="D17" s="36"/>
    </row>
    <row r="18" spans="1:4" ht="12.75" customHeight="1" x14ac:dyDescent="0.2">
      <c r="A18" s="8" t="s">
        <v>81</v>
      </c>
      <c r="B18" s="36"/>
      <c r="C18" s="36"/>
      <c r="D18" s="36"/>
    </row>
    <row r="19" spans="1:4" ht="12.75" customHeight="1" x14ac:dyDescent="0.2">
      <c r="A19" s="8" t="s">
        <v>82</v>
      </c>
      <c r="B19" s="36"/>
      <c r="C19" s="36"/>
      <c r="D19" s="36"/>
    </row>
    <row r="20" spans="1:4" ht="12.75" customHeight="1" x14ac:dyDescent="0.2">
      <c r="A20" s="8" t="s">
        <v>83</v>
      </c>
      <c r="B20" s="36"/>
      <c r="C20" s="36"/>
      <c r="D20" s="36"/>
    </row>
    <row r="21" spans="1:4" ht="12.75" customHeight="1" x14ac:dyDescent="0.2">
      <c r="A21" s="8" t="s">
        <v>84</v>
      </c>
      <c r="B21" s="36"/>
      <c r="C21" s="36"/>
      <c r="D21" s="36"/>
    </row>
    <row r="22" spans="1:4" ht="12.75" customHeight="1" x14ac:dyDescent="0.2">
      <c r="A22" s="8" t="s">
        <v>85</v>
      </c>
      <c r="B22" s="36"/>
      <c r="C22" s="36"/>
      <c r="D22" s="36"/>
    </row>
    <row r="23" spans="1:4" ht="13.5" customHeight="1" x14ac:dyDescent="0.2">
      <c r="A23" s="9" t="s">
        <v>86</v>
      </c>
      <c r="B23" s="36"/>
      <c r="C23" s="36"/>
      <c r="D23" s="36"/>
    </row>
    <row r="24" spans="1:4" x14ac:dyDescent="0.2">
      <c r="A24" s="17" t="s">
        <v>87</v>
      </c>
      <c r="B24" s="13">
        <f>SUM(B6:B23)</f>
        <v>118</v>
      </c>
      <c r="C24" s="13">
        <f>SUM(C6:C23)</f>
        <v>120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88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89</v>
      </c>
      <c r="B27" s="36">
        <v>4</v>
      </c>
      <c r="C27" s="36">
        <v>4</v>
      </c>
      <c r="D27" s="36"/>
    </row>
    <row r="28" spans="1:4" ht="12.75" customHeight="1" x14ac:dyDescent="0.2">
      <c r="A28" s="8" t="s">
        <v>90</v>
      </c>
      <c r="B28" s="36"/>
      <c r="C28" s="36"/>
      <c r="D28" s="36"/>
    </row>
    <row r="29" spans="1:4" ht="12.75" customHeight="1" x14ac:dyDescent="0.2">
      <c r="A29" s="8" t="s">
        <v>91</v>
      </c>
      <c r="B29" s="36"/>
      <c r="C29" s="36"/>
      <c r="D29" s="36"/>
    </row>
    <row r="30" spans="1:4" ht="12.75" customHeight="1" x14ac:dyDescent="0.2">
      <c r="A30" s="8" t="s">
        <v>92</v>
      </c>
      <c r="B30" s="36"/>
      <c r="C30" s="36"/>
      <c r="D30" s="36"/>
    </row>
    <row r="31" spans="1:4" ht="13.5" customHeight="1" x14ac:dyDescent="0.2">
      <c r="A31" s="17" t="s">
        <v>93</v>
      </c>
      <c r="B31" s="13">
        <f>SUM(B27:B30)</f>
        <v>4</v>
      </c>
      <c r="C31" s="13">
        <f>SUM(C27:C30)</f>
        <v>4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94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95</v>
      </c>
      <c r="B35" s="38">
        <v>6</v>
      </c>
      <c r="C35" s="38">
        <v>6</v>
      </c>
      <c r="D35" s="38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96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97</v>
      </c>
      <c r="B38" s="39"/>
      <c r="C38" s="36"/>
      <c r="D38" s="36"/>
    </row>
    <row r="39" spans="1:6" ht="12.75" customHeight="1" x14ac:dyDescent="0.2">
      <c r="A39" s="7" t="s">
        <v>98</v>
      </c>
      <c r="B39" s="39"/>
      <c r="C39" s="36"/>
      <c r="D39" s="36"/>
    </row>
    <row r="40" spans="1:6" ht="12.75" customHeight="1" x14ac:dyDescent="0.2">
      <c r="A40" s="7" t="s">
        <v>99</v>
      </c>
      <c r="B40" s="39"/>
      <c r="C40" s="36"/>
      <c r="D40" s="36"/>
      <c r="F40" s="4"/>
    </row>
    <row r="41" spans="1:6" ht="12.75" customHeight="1" x14ac:dyDescent="0.2">
      <c r="A41" s="7" t="s">
        <v>100</v>
      </c>
      <c r="B41" s="39"/>
      <c r="C41" s="36"/>
      <c r="D41" s="36"/>
      <c r="F41" s="4"/>
    </row>
    <row r="42" spans="1:6" ht="13.5" customHeight="1" x14ac:dyDescent="0.2">
      <c r="A42" s="24" t="s">
        <v>101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102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103</v>
      </c>
      <c r="B45" s="40"/>
      <c r="C45" s="38"/>
      <c r="D45" s="38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104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104</v>
      </c>
      <c r="B48" s="37"/>
      <c r="C48" s="38"/>
      <c r="D48" s="38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150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151</v>
      </c>
      <c r="B51" s="38">
        <v>49</v>
      </c>
      <c r="C51" s="38">
        <v>50</v>
      </c>
      <c r="D51" s="38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105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106</v>
      </c>
      <c r="B54" s="41"/>
      <c r="C54" s="36"/>
      <c r="D54" s="36"/>
      <c r="F54" s="4"/>
    </row>
    <row r="55" spans="1:6" ht="12.75" customHeight="1" x14ac:dyDescent="0.2">
      <c r="A55" s="7" t="s">
        <v>107</v>
      </c>
      <c r="B55" s="41"/>
      <c r="C55" s="36"/>
      <c r="D55" s="36"/>
      <c r="F55" s="4"/>
    </row>
    <row r="56" spans="1:6" ht="12.75" customHeight="1" x14ac:dyDescent="0.2">
      <c r="A56" s="7" t="s">
        <v>108</v>
      </c>
      <c r="B56" s="41"/>
      <c r="C56" s="36"/>
      <c r="D56" s="36"/>
      <c r="F56" s="4"/>
    </row>
    <row r="57" spans="1:6" ht="12.75" customHeight="1" x14ac:dyDescent="0.2">
      <c r="A57" s="7" t="s">
        <v>109</v>
      </c>
      <c r="B57" s="41"/>
      <c r="C57" s="36"/>
      <c r="D57" s="36"/>
      <c r="F57" s="4"/>
    </row>
    <row r="58" spans="1:6" ht="14.25" customHeight="1" x14ac:dyDescent="0.25">
      <c r="A58" s="30" t="s">
        <v>110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horizontalDpi="4294967293" vertic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114"/>
  <sheetViews>
    <sheetView showGridLines="0" tabSelected="1" view="pageBreakPreview" zoomScaleSheetLayoutView="100" workbookViewId="0">
      <selection activeCell="D12" sqref="D12"/>
    </sheetView>
  </sheetViews>
  <sheetFormatPr defaultColWidth="9.140625" defaultRowHeight="12.75" customHeight="1" x14ac:dyDescent="0.2"/>
  <cols>
    <col min="1" max="1" width="1.85546875" style="42" customWidth="1"/>
    <col min="2" max="2" width="30.42578125" style="42" customWidth="1"/>
    <col min="3" max="3" width="2.85546875" style="42" customWidth="1"/>
    <col min="4" max="4" width="10.7109375" style="42" customWidth="1"/>
    <col min="5" max="5" width="2.7109375" style="2" customWidth="1"/>
    <col min="6" max="6" width="10.7109375" style="43" customWidth="1"/>
    <col min="7" max="7" width="2.7109375" style="2" customWidth="1"/>
    <col min="8" max="23" width="10.7109375" style="42" customWidth="1"/>
    <col min="24" max="24" width="2.7109375" style="42" customWidth="1"/>
    <col min="25" max="25" width="14.85546875" style="42" customWidth="1"/>
    <col min="26" max="16384" width="9.140625" style="42"/>
  </cols>
  <sheetData>
    <row r="1" spans="1:26" ht="12.75" customHeight="1" x14ac:dyDescent="0.2">
      <c r="A1" s="60" t="str">
        <f>'Cover Sheet'!A2</f>
        <v>ROOTS PUBLIC CHARTER SCHOOL, INC</v>
      </c>
      <c r="B1" s="60"/>
    </row>
    <row r="2" spans="1:26" ht="12.75" customHeight="1" x14ac:dyDescent="0.2">
      <c r="A2" s="42" t="str">
        <f>'Cover Sheet'!A8&amp;" Annual Budget"</f>
        <v>FY 2018 Annual Budget</v>
      </c>
    </row>
    <row r="3" spans="1:26" x14ac:dyDescent="0.2">
      <c r="A3" s="44"/>
      <c r="B3" s="45"/>
      <c r="C3" s="44"/>
      <c r="D3" s="45"/>
      <c r="F3" s="2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4"/>
    </row>
    <row r="4" spans="1:26" x14ac:dyDescent="0.2">
      <c r="A4" s="2"/>
      <c r="B4" s="2"/>
      <c r="C4" s="44"/>
      <c r="D4" s="47" t="s">
        <v>181</v>
      </c>
      <c r="E4" s="48"/>
      <c r="F4" s="48"/>
      <c r="G4" s="48"/>
      <c r="H4" s="47" t="s">
        <v>169</v>
      </c>
      <c r="I4" s="47" t="s">
        <v>170</v>
      </c>
      <c r="J4" s="47" t="s">
        <v>171</v>
      </c>
      <c r="K4" s="47" t="s">
        <v>112</v>
      </c>
      <c r="L4" s="47" t="s">
        <v>172</v>
      </c>
      <c r="M4" s="47" t="s">
        <v>173</v>
      </c>
      <c r="N4" s="47" t="s">
        <v>174</v>
      </c>
      <c r="O4" s="47" t="s">
        <v>113</v>
      </c>
      <c r="P4" s="47" t="s">
        <v>175</v>
      </c>
      <c r="Q4" s="47" t="s">
        <v>176</v>
      </c>
      <c r="R4" s="47" t="s">
        <v>177</v>
      </c>
      <c r="S4" s="47" t="s">
        <v>114</v>
      </c>
      <c r="T4" s="47" t="s">
        <v>178</v>
      </c>
      <c r="U4" s="47" t="s">
        <v>179</v>
      </c>
      <c r="V4" s="47" t="s">
        <v>180</v>
      </c>
      <c r="W4" s="47" t="s">
        <v>115</v>
      </c>
      <c r="X4" s="44"/>
      <c r="Y4" s="47" t="s">
        <v>182</v>
      </c>
    </row>
    <row r="5" spans="1:26" x14ac:dyDescent="0.2">
      <c r="B5" s="2"/>
      <c r="C5" s="44"/>
      <c r="D5" s="49" t="s">
        <v>2</v>
      </c>
      <c r="E5" s="50"/>
      <c r="F5" s="50"/>
      <c r="G5" s="50"/>
      <c r="H5" s="49" t="str">
        <f>D5</f>
        <v>Budget</v>
      </c>
      <c r="I5" s="49" t="str">
        <f>H5</f>
        <v>Budget</v>
      </c>
      <c r="J5" s="49" t="str">
        <f t="shared" ref="J5:W5" si="0">I5</f>
        <v>Budget</v>
      </c>
      <c r="K5" s="49" t="str">
        <f t="shared" si="0"/>
        <v>Budget</v>
      </c>
      <c r="L5" s="49" t="str">
        <f t="shared" si="0"/>
        <v>Budget</v>
      </c>
      <c r="M5" s="49" t="str">
        <f t="shared" si="0"/>
        <v>Budget</v>
      </c>
      <c r="N5" s="49" t="str">
        <f t="shared" si="0"/>
        <v>Budget</v>
      </c>
      <c r="O5" s="49" t="str">
        <f t="shared" si="0"/>
        <v>Budget</v>
      </c>
      <c r="P5" s="49" t="str">
        <f t="shared" si="0"/>
        <v>Budget</v>
      </c>
      <c r="Q5" s="49" t="str">
        <f t="shared" si="0"/>
        <v>Budget</v>
      </c>
      <c r="R5" s="49" t="str">
        <f t="shared" si="0"/>
        <v>Budget</v>
      </c>
      <c r="S5" s="49" t="str">
        <f t="shared" si="0"/>
        <v>Budget</v>
      </c>
      <c r="T5" s="49" t="str">
        <f t="shared" si="0"/>
        <v>Budget</v>
      </c>
      <c r="U5" s="49" t="str">
        <f t="shared" si="0"/>
        <v>Budget</v>
      </c>
      <c r="V5" s="49" t="str">
        <f t="shared" si="0"/>
        <v>Budget</v>
      </c>
      <c r="W5" s="49" t="str">
        <f t="shared" si="0"/>
        <v>Budget</v>
      </c>
      <c r="X5" s="44"/>
      <c r="Y5" s="49" t="s">
        <v>143</v>
      </c>
    </row>
    <row r="6" spans="1:26" x14ac:dyDescent="0.2">
      <c r="A6" s="51" t="s">
        <v>4</v>
      </c>
      <c r="B6" s="2"/>
      <c r="C6" s="44"/>
      <c r="X6" s="44"/>
    </row>
    <row r="7" spans="1:26" x14ac:dyDescent="0.2">
      <c r="A7" s="45"/>
      <c r="B7" s="45" t="s">
        <v>5</v>
      </c>
      <c r="C7" s="44"/>
      <c r="D7" s="52">
        <v>1352963</v>
      </c>
      <c r="E7" s="53"/>
      <c r="F7" s="53"/>
      <c r="G7" s="53"/>
      <c r="H7" s="52">
        <v>114670</v>
      </c>
      <c r="I7" s="52">
        <v>114670</v>
      </c>
      <c r="J7" s="52">
        <v>114670</v>
      </c>
      <c r="K7" s="53">
        <f>SUM(H7:J7)</f>
        <v>344010</v>
      </c>
      <c r="L7" s="52">
        <v>114670</v>
      </c>
      <c r="M7" s="52">
        <v>114670</v>
      </c>
      <c r="N7" s="52">
        <v>114670</v>
      </c>
      <c r="O7" s="53">
        <f>SUM(L7:N7)</f>
        <v>344010</v>
      </c>
      <c r="P7" s="52">
        <v>114670</v>
      </c>
      <c r="Q7" s="52">
        <v>114670</v>
      </c>
      <c r="R7" s="52">
        <v>114670</v>
      </c>
      <c r="S7" s="53">
        <f>SUM(P7:R7)</f>
        <v>344010</v>
      </c>
      <c r="T7" s="52">
        <v>114665</v>
      </c>
      <c r="U7" s="52">
        <v>114665</v>
      </c>
      <c r="V7" s="52">
        <v>114670</v>
      </c>
      <c r="W7" s="53">
        <f>SUM(T7:V7)</f>
        <v>344000</v>
      </c>
      <c r="X7" s="113"/>
      <c r="Y7" s="112">
        <f>SUM(K7,O7,S7,W7)</f>
        <v>1376030</v>
      </c>
      <c r="Z7" s="112"/>
    </row>
    <row r="8" spans="1:26" x14ac:dyDescent="0.2">
      <c r="A8" s="45"/>
      <c r="B8" s="45" t="s">
        <v>6</v>
      </c>
      <c r="C8" s="44"/>
      <c r="D8" s="52"/>
      <c r="E8" s="53"/>
      <c r="F8" s="53"/>
      <c r="G8" s="53"/>
      <c r="H8" s="52"/>
      <c r="I8" s="52"/>
      <c r="J8" s="52"/>
      <c r="K8" s="53">
        <f t="shared" ref="K8:K18" si="1">SUM(H8:J8)</f>
        <v>0</v>
      </c>
      <c r="L8" s="52"/>
      <c r="M8" s="52"/>
      <c r="N8" s="52"/>
      <c r="O8" s="53">
        <f t="shared" ref="O8:O18" si="2">SUM(L8:N8)</f>
        <v>0</v>
      </c>
      <c r="P8" s="52"/>
      <c r="Q8" s="52"/>
      <c r="R8" s="52"/>
      <c r="S8" s="53">
        <f t="shared" ref="S8:S18" si="3">SUM(P8:R8)</f>
        <v>0</v>
      </c>
      <c r="T8" s="52"/>
      <c r="U8" s="52"/>
      <c r="V8" s="52"/>
      <c r="W8" s="53">
        <f t="shared" ref="W8:W18" si="4">SUM(T8:V8)</f>
        <v>0</v>
      </c>
      <c r="X8" s="113"/>
      <c r="Y8" s="112">
        <f t="shared" ref="Y8:Y18" si="5">SUM(K8,O8,S8,W8)</f>
        <v>0</v>
      </c>
      <c r="Z8" s="112"/>
    </row>
    <row r="9" spans="1:26" x14ac:dyDescent="0.2">
      <c r="A9" s="45"/>
      <c r="B9" s="45" t="s">
        <v>7</v>
      </c>
      <c r="C9" s="44"/>
      <c r="D9" s="52">
        <v>368634</v>
      </c>
      <c r="E9" s="53"/>
      <c r="F9" s="53"/>
      <c r="G9" s="53"/>
      <c r="H9" s="52">
        <v>30720</v>
      </c>
      <c r="I9" s="52">
        <v>30720</v>
      </c>
      <c r="J9" s="52">
        <v>30720</v>
      </c>
      <c r="K9" s="53">
        <f t="shared" si="1"/>
        <v>92160</v>
      </c>
      <c r="L9" s="52">
        <v>30720</v>
      </c>
      <c r="M9" s="52">
        <v>30720</v>
      </c>
      <c r="N9" s="52">
        <v>30720</v>
      </c>
      <c r="O9" s="53">
        <f t="shared" si="2"/>
        <v>92160</v>
      </c>
      <c r="P9" s="52">
        <v>30720</v>
      </c>
      <c r="Q9" s="52">
        <v>30720</v>
      </c>
      <c r="R9" s="52">
        <v>30720</v>
      </c>
      <c r="S9" s="53">
        <f t="shared" si="3"/>
        <v>92160</v>
      </c>
      <c r="T9" s="52">
        <v>30720</v>
      </c>
      <c r="U9" s="52">
        <v>30720</v>
      </c>
      <c r="V9" s="52">
        <v>30720</v>
      </c>
      <c r="W9" s="53">
        <f t="shared" si="4"/>
        <v>92160</v>
      </c>
      <c r="X9" s="113"/>
      <c r="Y9" s="112">
        <f t="shared" si="5"/>
        <v>368640</v>
      </c>
      <c r="Z9" s="112"/>
    </row>
    <row r="10" spans="1:26" x14ac:dyDescent="0.2">
      <c r="A10" s="45"/>
      <c r="B10" s="45" t="s">
        <v>8</v>
      </c>
      <c r="C10" s="44"/>
      <c r="D10" s="52"/>
      <c r="E10" s="53"/>
      <c r="F10" s="53"/>
      <c r="G10" s="53"/>
      <c r="H10" s="52"/>
      <c r="I10" s="52"/>
      <c r="J10" s="52"/>
      <c r="K10" s="53">
        <f t="shared" si="1"/>
        <v>0</v>
      </c>
      <c r="L10" s="52"/>
      <c r="M10" s="52"/>
      <c r="N10" s="52"/>
      <c r="O10" s="53">
        <f t="shared" si="2"/>
        <v>0</v>
      </c>
      <c r="P10" s="52"/>
      <c r="Q10" s="52"/>
      <c r="R10" s="52"/>
      <c r="S10" s="53">
        <f t="shared" si="3"/>
        <v>0</v>
      </c>
      <c r="T10" s="52"/>
      <c r="U10" s="52"/>
      <c r="V10" s="52"/>
      <c r="W10" s="53">
        <f t="shared" si="4"/>
        <v>0</v>
      </c>
      <c r="X10" s="113"/>
      <c r="Y10" s="112">
        <f t="shared" si="5"/>
        <v>0</v>
      </c>
      <c r="Z10" s="112"/>
    </row>
    <row r="11" spans="1:26" x14ac:dyDescent="0.2">
      <c r="A11" s="45"/>
      <c r="B11" s="45" t="s">
        <v>189</v>
      </c>
      <c r="C11" s="44"/>
      <c r="D11" s="52">
        <v>43685</v>
      </c>
      <c r="E11" s="53"/>
      <c r="F11" s="53"/>
      <c r="G11" s="53"/>
      <c r="H11" s="52">
        <v>5334</v>
      </c>
      <c r="I11" s="52">
        <v>10334</v>
      </c>
      <c r="J11" s="52">
        <v>15334</v>
      </c>
      <c r="K11" s="53">
        <f>SUM(H11:J11)</f>
        <v>31002</v>
      </c>
      <c r="L11" s="52">
        <v>10334</v>
      </c>
      <c r="M11" s="52">
        <v>10334</v>
      </c>
      <c r="N11" s="52">
        <v>10334</v>
      </c>
      <c r="O11" s="53">
        <f>SUM(L11:N11)</f>
        <v>31002</v>
      </c>
      <c r="P11" s="52">
        <v>10334</v>
      </c>
      <c r="Q11" s="52">
        <v>10334</v>
      </c>
      <c r="R11" s="52">
        <v>10334</v>
      </c>
      <c r="S11" s="53">
        <f>SUM(P11:R11)</f>
        <v>31002</v>
      </c>
      <c r="T11" s="52">
        <v>10332</v>
      </c>
      <c r="U11" s="52">
        <v>10332</v>
      </c>
      <c r="V11" s="52">
        <v>10330</v>
      </c>
      <c r="W11" s="53">
        <f>SUM(T11:V11)</f>
        <v>30994</v>
      </c>
      <c r="X11" s="113"/>
      <c r="Y11" s="112">
        <f>SUM(K11,O11,S11,W11)</f>
        <v>124000</v>
      </c>
      <c r="Z11" s="112"/>
    </row>
    <row r="12" spans="1:26" x14ac:dyDescent="0.2">
      <c r="A12" s="45"/>
      <c r="B12" s="45" t="s">
        <v>190</v>
      </c>
      <c r="C12" s="44"/>
      <c r="D12" s="52">
        <v>103898</v>
      </c>
      <c r="E12" s="53"/>
      <c r="F12" s="53"/>
      <c r="G12" s="53"/>
      <c r="H12" s="52">
        <v>31000</v>
      </c>
      <c r="I12" s="52">
        <v>31919</v>
      </c>
      <c r="J12" s="52">
        <v>2001</v>
      </c>
      <c r="K12" s="53">
        <f t="shared" si="1"/>
        <v>64920</v>
      </c>
      <c r="L12" s="52">
        <v>1898</v>
      </c>
      <c r="M12" s="52">
        <v>5898</v>
      </c>
      <c r="N12" s="52">
        <v>5898</v>
      </c>
      <c r="O12" s="53">
        <f t="shared" si="2"/>
        <v>13694</v>
      </c>
      <c r="P12" s="52">
        <v>5898</v>
      </c>
      <c r="Q12" s="52">
        <v>5898</v>
      </c>
      <c r="R12" s="52">
        <v>5898</v>
      </c>
      <c r="S12" s="53">
        <f t="shared" si="3"/>
        <v>17694</v>
      </c>
      <c r="T12" s="52">
        <v>1898</v>
      </c>
      <c r="U12" s="52">
        <v>1898</v>
      </c>
      <c r="V12" s="52">
        <v>5896</v>
      </c>
      <c r="W12" s="53">
        <f t="shared" si="4"/>
        <v>9692</v>
      </c>
      <c r="X12" s="113"/>
      <c r="Y12" s="112">
        <f t="shared" si="5"/>
        <v>106000</v>
      </c>
      <c r="Z12" s="112"/>
    </row>
    <row r="13" spans="1:26" x14ac:dyDescent="0.2">
      <c r="A13" s="45"/>
      <c r="B13" s="45" t="s">
        <v>191</v>
      </c>
      <c r="C13" s="44"/>
      <c r="D13" s="52">
        <v>107000</v>
      </c>
      <c r="E13" s="53"/>
      <c r="F13" s="53"/>
      <c r="G13" s="53"/>
      <c r="H13" s="52">
        <v>4917</v>
      </c>
      <c r="I13" s="52">
        <v>4917</v>
      </c>
      <c r="J13" s="52">
        <v>10917</v>
      </c>
      <c r="K13" s="53">
        <f>SUM(H13:J13)</f>
        <v>20751</v>
      </c>
      <c r="L13" s="52">
        <v>10917</v>
      </c>
      <c r="M13" s="52">
        <v>10917</v>
      </c>
      <c r="N13" s="52">
        <v>8917</v>
      </c>
      <c r="O13" s="53">
        <f>SUM(L13:N13)</f>
        <v>30751</v>
      </c>
      <c r="P13" s="52">
        <v>10917</v>
      </c>
      <c r="Q13" s="52">
        <v>8917</v>
      </c>
      <c r="R13" s="52">
        <v>8917</v>
      </c>
      <c r="S13" s="53">
        <f>SUM(P13:R13)</f>
        <v>28751</v>
      </c>
      <c r="T13" s="52">
        <v>8917</v>
      </c>
      <c r="U13" s="52">
        <v>8917</v>
      </c>
      <c r="V13" s="52">
        <v>8913</v>
      </c>
      <c r="W13" s="53">
        <f>SUM(T13:V13)</f>
        <v>26747</v>
      </c>
      <c r="X13" s="113"/>
      <c r="Y13" s="112">
        <f>SUM(K13,O13,S13,W13)</f>
        <v>107000</v>
      </c>
      <c r="Z13" s="112"/>
    </row>
    <row r="14" spans="1:26" x14ac:dyDescent="0.2">
      <c r="A14" s="45"/>
      <c r="B14" s="45" t="s">
        <v>192</v>
      </c>
      <c r="C14" s="44"/>
      <c r="D14" s="52">
        <v>28465</v>
      </c>
      <c r="E14" s="53"/>
      <c r="F14" s="53"/>
      <c r="G14" s="53"/>
      <c r="H14" s="52">
        <v>2372</v>
      </c>
      <c r="I14" s="52">
        <v>2372</v>
      </c>
      <c r="J14" s="52">
        <v>2372</v>
      </c>
      <c r="K14" s="53">
        <f t="shared" si="1"/>
        <v>7116</v>
      </c>
      <c r="L14" s="52">
        <v>2372</v>
      </c>
      <c r="M14" s="52">
        <v>2372</v>
      </c>
      <c r="N14" s="52">
        <v>2372</v>
      </c>
      <c r="O14" s="53">
        <f t="shared" si="2"/>
        <v>7116</v>
      </c>
      <c r="P14" s="52">
        <v>2372</v>
      </c>
      <c r="Q14" s="52">
        <v>2372</v>
      </c>
      <c r="R14" s="52">
        <v>2372</v>
      </c>
      <c r="S14" s="53">
        <f t="shared" si="3"/>
        <v>7116</v>
      </c>
      <c r="T14" s="52">
        <v>2372</v>
      </c>
      <c r="U14" s="52">
        <v>2372</v>
      </c>
      <c r="V14" s="52">
        <v>2378</v>
      </c>
      <c r="W14" s="53">
        <f t="shared" si="4"/>
        <v>7122</v>
      </c>
      <c r="X14" s="113"/>
      <c r="Y14" s="112">
        <f t="shared" si="5"/>
        <v>28470</v>
      </c>
      <c r="Z14" s="112"/>
    </row>
    <row r="15" spans="1:26" x14ac:dyDescent="0.2">
      <c r="A15" s="45"/>
      <c r="B15" s="45" t="s">
        <v>9</v>
      </c>
      <c r="C15" s="44"/>
      <c r="D15" s="52">
        <v>22677</v>
      </c>
      <c r="E15" s="53"/>
      <c r="F15" s="53"/>
      <c r="G15" s="53"/>
      <c r="H15" s="52">
        <v>0</v>
      </c>
      <c r="I15" s="52">
        <v>0</v>
      </c>
      <c r="J15" s="52">
        <v>0</v>
      </c>
      <c r="K15" s="53">
        <f t="shared" si="1"/>
        <v>0</v>
      </c>
      <c r="L15" s="52">
        <v>0</v>
      </c>
      <c r="M15" s="52">
        <v>0</v>
      </c>
      <c r="N15" s="52">
        <v>0</v>
      </c>
      <c r="O15" s="53">
        <f t="shared" si="2"/>
        <v>0</v>
      </c>
      <c r="P15" s="52">
        <v>0</v>
      </c>
      <c r="Q15" s="52">
        <v>0</v>
      </c>
      <c r="R15" s="52">
        <v>0</v>
      </c>
      <c r="S15" s="53">
        <f t="shared" si="3"/>
        <v>0</v>
      </c>
      <c r="T15" s="52">
        <v>0</v>
      </c>
      <c r="U15" s="52">
        <v>0</v>
      </c>
      <c r="V15" s="52">
        <v>0</v>
      </c>
      <c r="W15" s="53">
        <f t="shared" si="4"/>
        <v>0</v>
      </c>
      <c r="X15" s="113"/>
      <c r="Y15" s="112">
        <f t="shared" si="5"/>
        <v>0</v>
      </c>
      <c r="Z15" s="112"/>
    </row>
    <row r="16" spans="1:26" x14ac:dyDescent="0.2">
      <c r="A16" s="45"/>
      <c r="B16" s="45" t="s">
        <v>10</v>
      </c>
      <c r="C16" s="44"/>
      <c r="D16" s="52">
        <v>833</v>
      </c>
      <c r="E16" s="53"/>
      <c r="F16" s="53"/>
      <c r="G16" s="53"/>
      <c r="H16" s="52">
        <v>210</v>
      </c>
      <c r="I16" s="52">
        <v>210</v>
      </c>
      <c r="J16" s="52">
        <v>210</v>
      </c>
      <c r="K16" s="53">
        <f t="shared" si="1"/>
        <v>630</v>
      </c>
      <c r="L16" s="52">
        <v>210</v>
      </c>
      <c r="M16" s="52">
        <v>210</v>
      </c>
      <c r="N16" s="52">
        <v>210</v>
      </c>
      <c r="O16" s="53">
        <f t="shared" si="2"/>
        <v>630</v>
      </c>
      <c r="P16" s="52">
        <v>210</v>
      </c>
      <c r="Q16" s="52">
        <v>210</v>
      </c>
      <c r="R16" s="52">
        <v>210</v>
      </c>
      <c r="S16" s="53">
        <f t="shared" si="3"/>
        <v>630</v>
      </c>
      <c r="T16" s="52">
        <v>210</v>
      </c>
      <c r="U16" s="52">
        <v>210</v>
      </c>
      <c r="V16" s="52">
        <v>210</v>
      </c>
      <c r="W16" s="53">
        <f t="shared" si="4"/>
        <v>630</v>
      </c>
      <c r="X16" s="113"/>
      <c r="Y16" s="112">
        <f t="shared" si="5"/>
        <v>2520</v>
      </c>
      <c r="Z16" s="112"/>
    </row>
    <row r="17" spans="1:27" x14ac:dyDescent="0.2">
      <c r="A17" s="45"/>
      <c r="B17" s="45" t="s">
        <v>11</v>
      </c>
      <c r="C17" s="44"/>
      <c r="D17" s="52">
        <v>37685</v>
      </c>
      <c r="E17" s="53"/>
      <c r="F17" s="53"/>
      <c r="G17" s="53"/>
      <c r="H17" s="52">
        <v>3352</v>
      </c>
      <c r="I17" s="52">
        <v>3352</v>
      </c>
      <c r="J17" s="52">
        <v>3352</v>
      </c>
      <c r="K17" s="53">
        <f t="shared" si="1"/>
        <v>10056</v>
      </c>
      <c r="L17" s="52">
        <v>1324</v>
      </c>
      <c r="M17" s="52">
        <v>0</v>
      </c>
      <c r="N17" s="52">
        <v>18573</v>
      </c>
      <c r="O17" s="53">
        <f t="shared" si="2"/>
        <v>19897</v>
      </c>
      <c r="P17" s="52">
        <v>0</v>
      </c>
      <c r="Q17" s="52">
        <v>0</v>
      </c>
      <c r="R17" s="52">
        <v>3352</v>
      </c>
      <c r="S17" s="53">
        <f t="shared" si="3"/>
        <v>3352</v>
      </c>
      <c r="T17" s="52">
        <v>1331</v>
      </c>
      <c r="U17" s="52">
        <v>1331</v>
      </c>
      <c r="V17" s="52">
        <v>3333</v>
      </c>
      <c r="W17" s="53">
        <f t="shared" si="4"/>
        <v>5995</v>
      </c>
      <c r="X17" s="113"/>
      <c r="Y17" s="114">
        <f t="shared" si="5"/>
        <v>39300</v>
      </c>
      <c r="Z17" s="112"/>
    </row>
    <row r="18" spans="1:27" x14ac:dyDescent="0.2">
      <c r="A18" s="45"/>
      <c r="B18" s="54" t="s">
        <v>12</v>
      </c>
      <c r="C18" s="44"/>
      <c r="D18" s="107">
        <f>SUM(D7:D17)</f>
        <v>2065840</v>
      </c>
      <c r="E18" s="104"/>
      <c r="F18" s="104"/>
      <c r="G18" s="104"/>
      <c r="H18" s="107">
        <f>SUM(H7:H17)</f>
        <v>192575</v>
      </c>
      <c r="I18" s="107">
        <f>SUM(I7:I17)</f>
        <v>198494</v>
      </c>
      <c r="J18" s="107">
        <f>SUM(J7:J17)</f>
        <v>179576</v>
      </c>
      <c r="K18" s="107">
        <f t="shared" si="1"/>
        <v>570645</v>
      </c>
      <c r="L18" s="107">
        <f>SUM(L7:L17)</f>
        <v>172445</v>
      </c>
      <c r="M18" s="107">
        <f>SUM(M7:M17)</f>
        <v>175121</v>
      </c>
      <c r="N18" s="107">
        <f>SUM(N7:N17)</f>
        <v>191694</v>
      </c>
      <c r="O18" s="107">
        <f t="shared" si="2"/>
        <v>539260</v>
      </c>
      <c r="P18" s="107">
        <f>SUM(P7:P17)</f>
        <v>175121</v>
      </c>
      <c r="Q18" s="107">
        <f>SUM(Q7:Q17)</f>
        <v>173121</v>
      </c>
      <c r="R18" s="107">
        <f>SUM(R7:R17)</f>
        <v>176473</v>
      </c>
      <c r="S18" s="107">
        <f t="shared" si="3"/>
        <v>524715</v>
      </c>
      <c r="T18" s="107">
        <f>SUM(T7:T17)</f>
        <v>170445</v>
      </c>
      <c r="U18" s="107">
        <f>SUM(U7:U17)</f>
        <v>170445</v>
      </c>
      <c r="V18" s="107">
        <f>SUM(V7:V17)</f>
        <v>176450</v>
      </c>
      <c r="W18" s="107">
        <f t="shared" si="4"/>
        <v>517340</v>
      </c>
      <c r="X18" s="113"/>
      <c r="Y18" s="112">
        <f t="shared" si="5"/>
        <v>2151960</v>
      </c>
      <c r="Z18" s="112"/>
      <c r="AA18" s="42" t="s">
        <v>199</v>
      </c>
    </row>
    <row r="19" spans="1:27" x14ac:dyDescent="0.2">
      <c r="A19" s="45"/>
      <c r="B19" s="57"/>
      <c r="C19" s="44"/>
      <c r="D19" s="108"/>
      <c r="E19" s="59"/>
      <c r="F19" s="59"/>
      <c r="G19" s="59"/>
      <c r="H19" s="108" t="s">
        <v>199</v>
      </c>
      <c r="I19" s="108" t="s">
        <v>199</v>
      </c>
      <c r="J19" s="108" t="s">
        <v>199</v>
      </c>
      <c r="K19" s="108"/>
      <c r="L19" s="108" t="s">
        <v>199</v>
      </c>
      <c r="M19" s="108" t="s">
        <v>199</v>
      </c>
      <c r="N19" s="108" t="s">
        <v>199</v>
      </c>
      <c r="O19" s="108"/>
      <c r="P19" s="108" t="s">
        <v>199</v>
      </c>
      <c r="Q19" s="108" t="s">
        <v>199</v>
      </c>
      <c r="R19" s="108" t="s">
        <v>199</v>
      </c>
      <c r="S19" s="108"/>
      <c r="T19" s="108" t="s">
        <v>199</v>
      </c>
      <c r="U19" s="108" t="s">
        <v>199</v>
      </c>
      <c r="V19" s="108" t="s">
        <v>199</v>
      </c>
      <c r="W19" s="108"/>
      <c r="X19" s="113"/>
      <c r="Y19" s="112"/>
      <c r="Z19" s="112"/>
    </row>
    <row r="20" spans="1:27" x14ac:dyDescent="0.2">
      <c r="A20" s="60" t="s">
        <v>13</v>
      </c>
      <c r="B20" s="2"/>
      <c r="C20" s="44"/>
      <c r="D20" s="64"/>
      <c r="E20" s="61"/>
      <c r="F20" s="61"/>
      <c r="G20" s="61"/>
      <c r="H20" s="64" t="s">
        <v>199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113"/>
      <c r="Y20" s="112"/>
      <c r="Z20" s="112"/>
    </row>
    <row r="21" spans="1:27" ht="13.5" x14ac:dyDescent="0.25">
      <c r="A21" s="62" t="s">
        <v>14</v>
      </c>
      <c r="B21" s="2"/>
      <c r="C21" s="44"/>
      <c r="D21" s="64"/>
      <c r="F21" s="2" t="s">
        <v>142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113"/>
      <c r="Y21" s="112"/>
      <c r="Z21" s="112"/>
    </row>
    <row r="22" spans="1:27" x14ac:dyDescent="0.2">
      <c r="A22" s="45"/>
      <c r="B22" s="2" t="s">
        <v>15</v>
      </c>
      <c r="C22" s="44"/>
      <c r="D22" s="63">
        <v>109300</v>
      </c>
      <c r="E22" s="64"/>
      <c r="F22" s="63">
        <v>1</v>
      </c>
      <c r="G22" s="64"/>
      <c r="H22" s="63">
        <v>9167</v>
      </c>
      <c r="I22" s="63">
        <v>9167</v>
      </c>
      <c r="J22" s="63">
        <v>9167</v>
      </c>
      <c r="K22" s="65">
        <f t="shared" ref="K22:K37" si="6">SUM(H22:J22)</f>
        <v>27501</v>
      </c>
      <c r="L22" s="63">
        <v>9167</v>
      </c>
      <c r="M22" s="63">
        <v>9167</v>
      </c>
      <c r="N22" s="63">
        <v>9167</v>
      </c>
      <c r="O22" s="65">
        <f t="shared" ref="O22:O37" si="7">SUM(L22:N22)</f>
        <v>27501</v>
      </c>
      <c r="P22" s="63">
        <v>9167</v>
      </c>
      <c r="Q22" s="63">
        <v>9167</v>
      </c>
      <c r="R22" s="63">
        <v>9167</v>
      </c>
      <c r="S22" s="65">
        <f t="shared" ref="S22:S37" si="8">SUM(P22:R22)</f>
        <v>27501</v>
      </c>
      <c r="T22" s="63">
        <v>9167</v>
      </c>
      <c r="U22" s="63">
        <v>9167</v>
      </c>
      <c r="V22" s="63">
        <v>9163</v>
      </c>
      <c r="W22" s="65">
        <f t="shared" ref="W22:W37" si="9">SUM(T22:V22)</f>
        <v>27497</v>
      </c>
      <c r="X22" s="113"/>
      <c r="Y22" s="112">
        <f t="shared" ref="Y22:Y37" si="10">SUM(K22,O22,S22,W22)</f>
        <v>110000</v>
      </c>
      <c r="Z22" s="112"/>
    </row>
    <row r="23" spans="1:27" x14ac:dyDescent="0.2">
      <c r="A23" s="45"/>
      <c r="B23" s="2" t="s">
        <v>16</v>
      </c>
      <c r="C23" s="44"/>
      <c r="D23" s="63">
        <v>435500</v>
      </c>
      <c r="E23" s="64"/>
      <c r="F23" s="63">
        <v>10</v>
      </c>
      <c r="G23" s="64"/>
      <c r="H23" s="63">
        <v>36292</v>
      </c>
      <c r="I23" s="63">
        <v>36292</v>
      </c>
      <c r="J23" s="63">
        <v>36292</v>
      </c>
      <c r="K23" s="65">
        <f t="shared" si="6"/>
        <v>108876</v>
      </c>
      <c r="L23" s="63">
        <v>36292</v>
      </c>
      <c r="M23" s="63">
        <v>36292</v>
      </c>
      <c r="N23" s="63">
        <v>36292</v>
      </c>
      <c r="O23" s="65">
        <f t="shared" si="7"/>
        <v>108876</v>
      </c>
      <c r="P23" s="63">
        <v>36292</v>
      </c>
      <c r="Q23" s="63">
        <v>36292</v>
      </c>
      <c r="R23" s="63">
        <v>36292</v>
      </c>
      <c r="S23" s="65">
        <f t="shared" si="8"/>
        <v>108876</v>
      </c>
      <c r="T23" s="63">
        <v>36292</v>
      </c>
      <c r="U23" s="63">
        <v>36292</v>
      </c>
      <c r="V23" s="63">
        <v>36288</v>
      </c>
      <c r="W23" s="65">
        <f t="shared" si="9"/>
        <v>108872</v>
      </c>
      <c r="X23" s="113"/>
      <c r="Y23" s="112">
        <f t="shared" si="10"/>
        <v>435500</v>
      </c>
      <c r="Z23" s="112"/>
    </row>
    <row r="24" spans="1:27" x14ac:dyDescent="0.2">
      <c r="A24" s="45"/>
      <c r="B24" s="2" t="s">
        <v>17</v>
      </c>
      <c r="C24" s="44"/>
      <c r="D24" s="63">
        <v>50000</v>
      </c>
      <c r="E24" s="64"/>
      <c r="F24" s="63">
        <v>1</v>
      </c>
      <c r="G24" s="64"/>
      <c r="H24" s="63">
        <v>4334</v>
      </c>
      <c r="I24" s="63">
        <v>4334</v>
      </c>
      <c r="J24" s="63">
        <v>4334</v>
      </c>
      <c r="K24" s="65">
        <f t="shared" si="6"/>
        <v>13002</v>
      </c>
      <c r="L24" s="63">
        <v>4334</v>
      </c>
      <c r="M24" s="63">
        <v>4334</v>
      </c>
      <c r="N24" s="63">
        <v>4334</v>
      </c>
      <c r="O24" s="65">
        <f t="shared" si="7"/>
        <v>13002</v>
      </c>
      <c r="P24" s="63">
        <v>4334</v>
      </c>
      <c r="Q24" s="63">
        <v>4334</v>
      </c>
      <c r="R24" s="63">
        <v>4334</v>
      </c>
      <c r="S24" s="65">
        <f t="shared" si="8"/>
        <v>13002</v>
      </c>
      <c r="T24" s="63">
        <v>4334</v>
      </c>
      <c r="U24" s="63">
        <v>4334</v>
      </c>
      <c r="V24" s="63">
        <v>4326</v>
      </c>
      <c r="W24" s="65">
        <f t="shared" si="9"/>
        <v>12994</v>
      </c>
      <c r="X24" s="113"/>
      <c r="Y24" s="112">
        <f t="shared" si="10"/>
        <v>52000</v>
      </c>
      <c r="Z24" s="112"/>
    </row>
    <row r="25" spans="1:27" x14ac:dyDescent="0.2">
      <c r="A25" s="45"/>
      <c r="B25" s="2" t="s">
        <v>18</v>
      </c>
      <c r="C25" s="44"/>
      <c r="D25" s="63"/>
      <c r="E25" s="64"/>
      <c r="F25" s="63"/>
      <c r="G25" s="64"/>
      <c r="H25" s="63"/>
      <c r="I25" s="63"/>
      <c r="J25" s="63"/>
      <c r="K25" s="65">
        <f t="shared" si="6"/>
        <v>0</v>
      </c>
      <c r="L25" s="63"/>
      <c r="M25" s="63"/>
      <c r="N25" s="63"/>
      <c r="O25" s="65">
        <f t="shared" si="7"/>
        <v>0</v>
      </c>
      <c r="P25" s="63"/>
      <c r="Q25" s="63"/>
      <c r="R25" s="63"/>
      <c r="S25" s="65">
        <f t="shared" si="8"/>
        <v>0</v>
      </c>
      <c r="T25" s="63"/>
      <c r="U25" s="63"/>
      <c r="V25" s="63"/>
      <c r="W25" s="65">
        <f t="shared" si="9"/>
        <v>0</v>
      </c>
      <c r="X25" s="113"/>
      <c r="Y25" s="112">
        <f t="shared" si="10"/>
        <v>0</v>
      </c>
      <c r="Z25" s="112"/>
    </row>
    <row r="26" spans="1:27" x14ac:dyDescent="0.2">
      <c r="A26" s="45"/>
      <c r="B26" s="2" t="s">
        <v>19</v>
      </c>
      <c r="C26" s="44"/>
      <c r="D26" s="63">
        <v>13000</v>
      </c>
      <c r="E26" s="64"/>
      <c r="F26" s="63">
        <v>1</v>
      </c>
      <c r="G26" s="64"/>
      <c r="H26" s="63">
        <v>1367</v>
      </c>
      <c r="I26" s="63">
        <v>1367</v>
      </c>
      <c r="J26" s="63">
        <v>1367</v>
      </c>
      <c r="K26" s="65">
        <f t="shared" si="6"/>
        <v>4101</v>
      </c>
      <c r="L26" s="63">
        <v>1367</v>
      </c>
      <c r="M26" s="63">
        <v>1367</v>
      </c>
      <c r="N26" s="63">
        <v>1367</v>
      </c>
      <c r="O26" s="65">
        <f t="shared" si="7"/>
        <v>4101</v>
      </c>
      <c r="P26" s="63">
        <v>1367</v>
      </c>
      <c r="Q26" s="63">
        <v>1367</v>
      </c>
      <c r="R26" s="63">
        <v>1367</v>
      </c>
      <c r="S26" s="65">
        <f t="shared" si="8"/>
        <v>4101</v>
      </c>
      <c r="T26" s="63">
        <v>1367</v>
      </c>
      <c r="U26" s="63">
        <v>1367</v>
      </c>
      <c r="V26" s="63">
        <v>1363</v>
      </c>
      <c r="W26" s="65">
        <f t="shared" si="9"/>
        <v>4097</v>
      </c>
      <c r="X26" s="113"/>
      <c r="Y26" s="112">
        <f t="shared" si="10"/>
        <v>16400</v>
      </c>
      <c r="Z26" s="112"/>
    </row>
    <row r="27" spans="1:27" x14ac:dyDescent="0.2">
      <c r="A27" s="45"/>
      <c r="B27" s="2" t="s">
        <v>20</v>
      </c>
      <c r="C27" s="44"/>
      <c r="D27" s="63"/>
      <c r="E27" s="64"/>
      <c r="F27" s="63"/>
      <c r="G27" s="64"/>
      <c r="H27" s="63"/>
      <c r="I27" s="63"/>
      <c r="J27" s="63"/>
      <c r="K27" s="65">
        <f t="shared" si="6"/>
        <v>0</v>
      </c>
      <c r="L27" s="63"/>
      <c r="M27" s="63"/>
      <c r="N27" s="63"/>
      <c r="O27" s="65">
        <f t="shared" si="7"/>
        <v>0</v>
      </c>
      <c r="P27" s="63"/>
      <c r="Q27" s="63"/>
      <c r="R27" s="63"/>
      <c r="S27" s="65">
        <f t="shared" si="8"/>
        <v>0</v>
      </c>
      <c r="T27" s="63"/>
      <c r="U27" s="63"/>
      <c r="V27" s="63"/>
      <c r="W27" s="65">
        <f t="shared" si="9"/>
        <v>0</v>
      </c>
      <c r="X27" s="113"/>
      <c r="Y27" s="112">
        <f t="shared" si="10"/>
        <v>0</v>
      </c>
      <c r="Z27" s="112"/>
    </row>
    <row r="28" spans="1:27" x14ac:dyDescent="0.2">
      <c r="A28" s="45"/>
      <c r="B28" s="2" t="s">
        <v>21</v>
      </c>
      <c r="C28" s="44"/>
      <c r="D28" s="63"/>
      <c r="E28" s="64"/>
      <c r="F28" s="63"/>
      <c r="G28" s="64"/>
      <c r="H28" s="63"/>
      <c r="I28" s="63"/>
      <c r="J28" s="63"/>
      <c r="K28" s="65">
        <f t="shared" si="6"/>
        <v>0</v>
      </c>
      <c r="L28" s="63"/>
      <c r="M28" s="63"/>
      <c r="N28" s="63"/>
      <c r="O28" s="65">
        <f t="shared" si="7"/>
        <v>0</v>
      </c>
      <c r="P28" s="63"/>
      <c r="Q28" s="63"/>
      <c r="R28" s="63"/>
      <c r="S28" s="65">
        <f t="shared" si="8"/>
        <v>0</v>
      </c>
      <c r="T28" s="63"/>
      <c r="U28" s="63"/>
      <c r="V28" s="63"/>
      <c r="W28" s="65">
        <f t="shared" si="9"/>
        <v>0</v>
      </c>
      <c r="X28" s="113"/>
      <c r="Y28" s="112">
        <f t="shared" si="10"/>
        <v>0</v>
      </c>
      <c r="Z28" s="112"/>
    </row>
    <row r="29" spans="1:27" x14ac:dyDescent="0.2">
      <c r="A29" s="45"/>
      <c r="B29" s="2" t="s">
        <v>22</v>
      </c>
      <c r="C29" s="44"/>
      <c r="D29" s="63">
        <v>347200</v>
      </c>
      <c r="E29" s="64"/>
      <c r="F29" s="63">
        <v>3</v>
      </c>
      <c r="G29" s="64"/>
      <c r="H29" s="63">
        <v>29317</v>
      </c>
      <c r="I29" s="63">
        <v>29317</v>
      </c>
      <c r="J29" s="63">
        <v>29317</v>
      </c>
      <c r="K29" s="65">
        <f t="shared" si="6"/>
        <v>87951</v>
      </c>
      <c r="L29" s="63">
        <v>29317</v>
      </c>
      <c r="M29" s="63">
        <v>29317</v>
      </c>
      <c r="N29" s="63">
        <v>29317</v>
      </c>
      <c r="O29" s="65">
        <f t="shared" si="7"/>
        <v>87951</v>
      </c>
      <c r="P29" s="63">
        <v>29317</v>
      </c>
      <c r="Q29" s="63">
        <v>29317</v>
      </c>
      <c r="R29" s="63">
        <v>29317</v>
      </c>
      <c r="S29" s="65">
        <f t="shared" si="8"/>
        <v>87951</v>
      </c>
      <c r="T29" s="63">
        <v>29317</v>
      </c>
      <c r="U29" s="63">
        <v>29317</v>
      </c>
      <c r="V29" s="63">
        <v>29313</v>
      </c>
      <c r="W29" s="65">
        <f t="shared" si="9"/>
        <v>87947</v>
      </c>
      <c r="X29" s="113"/>
      <c r="Y29" s="112">
        <f t="shared" si="10"/>
        <v>351800</v>
      </c>
      <c r="Z29" s="112"/>
    </row>
    <row r="30" spans="1:27" x14ac:dyDescent="0.2">
      <c r="A30" s="45"/>
      <c r="B30" s="2" t="s">
        <v>23</v>
      </c>
      <c r="C30" s="44"/>
      <c r="D30" s="63"/>
      <c r="E30" s="64"/>
      <c r="F30" s="63"/>
      <c r="G30" s="64"/>
      <c r="H30" s="63"/>
      <c r="I30" s="63"/>
      <c r="J30" s="63"/>
      <c r="K30" s="65">
        <f t="shared" si="6"/>
        <v>0</v>
      </c>
      <c r="L30" s="63"/>
      <c r="M30" s="63"/>
      <c r="N30" s="63"/>
      <c r="O30" s="65">
        <f t="shared" si="7"/>
        <v>0</v>
      </c>
      <c r="P30" s="63"/>
      <c r="Q30" s="63"/>
      <c r="R30" s="63"/>
      <c r="S30" s="65">
        <f t="shared" si="8"/>
        <v>0</v>
      </c>
      <c r="T30" s="63"/>
      <c r="U30" s="63"/>
      <c r="V30" s="63"/>
      <c r="W30" s="65">
        <f t="shared" si="9"/>
        <v>0</v>
      </c>
      <c r="X30" s="113"/>
      <c r="Y30" s="112">
        <f t="shared" si="10"/>
        <v>0</v>
      </c>
      <c r="Z30" s="112"/>
    </row>
    <row r="31" spans="1:27" x14ac:dyDescent="0.2">
      <c r="A31" s="45"/>
      <c r="B31" s="2" t="s">
        <v>24</v>
      </c>
      <c r="C31" s="44"/>
      <c r="D31" s="63"/>
      <c r="E31" s="64"/>
      <c r="F31" s="63"/>
      <c r="G31" s="64"/>
      <c r="H31" s="63"/>
      <c r="I31" s="63"/>
      <c r="J31" s="63"/>
      <c r="K31" s="65">
        <f t="shared" si="6"/>
        <v>0</v>
      </c>
      <c r="L31" s="63"/>
      <c r="M31" s="63"/>
      <c r="N31" s="63"/>
      <c r="O31" s="65">
        <f t="shared" si="7"/>
        <v>0</v>
      </c>
      <c r="P31" s="63"/>
      <c r="Q31" s="63"/>
      <c r="R31" s="63"/>
      <c r="S31" s="65">
        <f t="shared" si="8"/>
        <v>0</v>
      </c>
      <c r="T31" s="63"/>
      <c r="U31" s="63"/>
      <c r="V31" s="63"/>
      <c r="W31" s="65">
        <f t="shared" si="9"/>
        <v>0</v>
      </c>
      <c r="X31" s="113"/>
      <c r="Y31" s="112">
        <f t="shared" si="10"/>
        <v>0</v>
      </c>
      <c r="Z31" s="112"/>
    </row>
    <row r="32" spans="1:27" x14ac:dyDescent="0.2">
      <c r="A32" s="45"/>
      <c r="B32" s="2" t="s">
        <v>25</v>
      </c>
      <c r="C32" s="44"/>
      <c r="D32" s="63"/>
      <c r="E32" s="64"/>
      <c r="F32" s="63"/>
      <c r="G32" s="64"/>
      <c r="H32" s="63"/>
      <c r="I32" s="63"/>
      <c r="J32" s="63"/>
      <c r="K32" s="65">
        <f t="shared" si="6"/>
        <v>0</v>
      </c>
      <c r="L32" s="63"/>
      <c r="M32" s="63"/>
      <c r="N32" s="63"/>
      <c r="O32" s="65">
        <f t="shared" si="7"/>
        <v>0</v>
      </c>
      <c r="P32" s="63"/>
      <c r="Q32" s="63"/>
      <c r="R32" s="63"/>
      <c r="S32" s="65">
        <f t="shared" si="8"/>
        <v>0</v>
      </c>
      <c r="T32" s="63"/>
      <c r="U32" s="63"/>
      <c r="V32" s="63"/>
      <c r="W32" s="65">
        <f t="shared" si="9"/>
        <v>0</v>
      </c>
      <c r="X32" s="113"/>
      <c r="Y32" s="112">
        <f t="shared" si="10"/>
        <v>0</v>
      </c>
      <c r="Z32" s="112"/>
    </row>
    <row r="33" spans="1:26" x14ac:dyDescent="0.2">
      <c r="A33" s="45"/>
      <c r="B33" s="2" t="s">
        <v>193</v>
      </c>
      <c r="C33" s="44"/>
      <c r="D33" s="63">
        <v>90700</v>
      </c>
      <c r="E33" s="64"/>
      <c r="F33" s="63"/>
      <c r="G33" s="64"/>
      <c r="H33" s="63">
        <v>7442</v>
      </c>
      <c r="I33" s="63">
        <v>7442</v>
      </c>
      <c r="J33" s="63">
        <v>7442</v>
      </c>
      <c r="K33" s="65">
        <f>SUM(H33:J33)</f>
        <v>22326</v>
      </c>
      <c r="L33" s="63">
        <v>7442</v>
      </c>
      <c r="M33" s="63">
        <v>7442</v>
      </c>
      <c r="N33" s="63">
        <v>7442</v>
      </c>
      <c r="O33" s="65">
        <f>SUM(L33:N33)</f>
        <v>22326</v>
      </c>
      <c r="P33" s="63">
        <v>7442</v>
      </c>
      <c r="Q33" s="63">
        <v>7442</v>
      </c>
      <c r="R33" s="63">
        <v>7442</v>
      </c>
      <c r="S33" s="65">
        <f>SUM(P33:R33)</f>
        <v>22326</v>
      </c>
      <c r="T33" s="63">
        <v>7442</v>
      </c>
      <c r="U33" s="63">
        <v>7442</v>
      </c>
      <c r="V33" s="63">
        <v>7438</v>
      </c>
      <c r="W33" s="65">
        <f>SUM(T33:V33)</f>
        <v>22322</v>
      </c>
      <c r="X33" s="113"/>
      <c r="Y33" s="112">
        <f>SUM(K33,O33,S33,W33)</f>
        <v>89300</v>
      </c>
      <c r="Z33" s="112"/>
    </row>
    <row r="34" spans="1:26" x14ac:dyDescent="0.2">
      <c r="A34" s="45"/>
      <c r="B34" s="2" t="s">
        <v>26</v>
      </c>
      <c r="C34" s="44"/>
      <c r="D34" s="63">
        <v>108000</v>
      </c>
      <c r="E34" s="64"/>
      <c r="F34" s="63"/>
      <c r="G34" s="64"/>
      <c r="H34" s="63">
        <v>7517</v>
      </c>
      <c r="I34" s="63">
        <v>7517</v>
      </c>
      <c r="J34" s="63">
        <v>7517</v>
      </c>
      <c r="K34" s="65">
        <f t="shared" si="6"/>
        <v>22551</v>
      </c>
      <c r="L34" s="63">
        <v>7517</v>
      </c>
      <c r="M34" s="63">
        <v>7517</v>
      </c>
      <c r="N34" s="63">
        <v>7517</v>
      </c>
      <c r="O34" s="65">
        <f t="shared" si="7"/>
        <v>22551</v>
      </c>
      <c r="P34" s="63">
        <v>7517</v>
      </c>
      <c r="Q34" s="63">
        <v>7517</v>
      </c>
      <c r="R34" s="63">
        <v>7517</v>
      </c>
      <c r="S34" s="65">
        <f t="shared" si="8"/>
        <v>22551</v>
      </c>
      <c r="T34" s="63">
        <v>7517</v>
      </c>
      <c r="U34" s="63">
        <v>7517</v>
      </c>
      <c r="V34" s="63">
        <v>7513</v>
      </c>
      <c r="W34" s="65">
        <f t="shared" si="9"/>
        <v>22547</v>
      </c>
      <c r="X34" s="113"/>
      <c r="Y34" s="112">
        <f t="shared" si="10"/>
        <v>90200</v>
      </c>
      <c r="Z34" s="112"/>
    </row>
    <row r="35" spans="1:26" x14ac:dyDescent="0.2">
      <c r="A35" s="45"/>
      <c r="B35" s="2" t="s">
        <v>27</v>
      </c>
      <c r="C35" s="44"/>
      <c r="D35" s="63"/>
      <c r="E35" s="64"/>
      <c r="F35" s="63"/>
      <c r="G35" s="64"/>
      <c r="H35" s="63"/>
      <c r="I35" s="63"/>
      <c r="J35" s="63"/>
      <c r="K35" s="65">
        <f t="shared" si="6"/>
        <v>0</v>
      </c>
      <c r="L35" s="63"/>
      <c r="M35" s="63"/>
      <c r="N35" s="63"/>
      <c r="O35" s="65">
        <f t="shared" si="7"/>
        <v>0</v>
      </c>
      <c r="P35" s="63"/>
      <c r="Q35" s="63"/>
      <c r="R35" s="63"/>
      <c r="S35" s="65">
        <f t="shared" si="8"/>
        <v>0</v>
      </c>
      <c r="T35" s="63"/>
      <c r="U35" s="63"/>
      <c r="V35" s="63"/>
      <c r="W35" s="65">
        <f t="shared" si="9"/>
        <v>0</v>
      </c>
      <c r="X35" s="113"/>
      <c r="Y35" s="112">
        <f t="shared" si="10"/>
        <v>0</v>
      </c>
      <c r="Z35" s="112"/>
    </row>
    <row r="36" spans="1:26" x14ac:dyDescent="0.2">
      <c r="A36" s="45"/>
      <c r="B36" s="2" t="s">
        <v>28</v>
      </c>
      <c r="C36" s="44"/>
      <c r="D36" s="63">
        <v>16500</v>
      </c>
      <c r="E36" s="64"/>
      <c r="F36" s="63"/>
      <c r="G36" s="64"/>
      <c r="H36" s="63">
        <v>1375</v>
      </c>
      <c r="I36" s="63">
        <v>1375</v>
      </c>
      <c r="J36" s="63">
        <v>1375</v>
      </c>
      <c r="K36" s="65">
        <f t="shared" si="6"/>
        <v>4125</v>
      </c>
      <c r="L36" s="63">
        <v>1375</v>
      </c>
      <c r="M36" s="63">
        <v>1375</v>
      </c>
      <c r="N36" s="63">
        <v>1375</v>
      </c>
      <c r="O36" s="65">
        <f t="shared" si="7"/>
        <v>4125</v>
      </c>
      <c r="P36" s="63">
        <v>1375</v>
      </c>
      <c r="Q36" s="63">
        <v>1375</v>
      </c>
      <c r="R36" s="63">
        <v>1375</v>
      </c>
      <c r="S36" s="65">
        <f t="shared" si="8"/>
        <v>4125</v>
      </c>
      <c r="T36" s="63">
        <v>1375</v>
      </c>
      <c r="U36" s="63">
        <v>1375</v>
      </c>
      <c r="V36" s="63">
        <v>1375</v>
      </c>
      <c r="W36" s="65">
        <f t="shared" si="9"/>
        <v>4125</v>
      </c>
      <c r="X36" s="113"/>
      <c r="Y36" s="114">
        <f t="shared" si="10"/>
        <v>16500</v>
      </c>
      <c r="Z36" s="112"/>
    </row>
    <row r="37" spans="1:26" x14ac:dyDescent="0.2">
      <c r="A37" s="2"/>
      <c r="B37" s="54" t="s">
        <v>29</v>
      </c>
      <c r="C37" s="44"/>
      <c r="D37" s="107">
        <f>SUM(D22:D36)</f>
        <v>1170200</v>
      </c>
      <c r="E37" s="104"/>
      <c r="F37" s="107">
        <f>SUM(F22:F36)</f>
        <v>16</v>
      </c>
      <c r="G37" s="104"/>
      <c r="H37" s="107">
        <f>SUM(H22:H36)</f>
        <v>96811</v>
      </c>
      <c r="I37" s="107">
        <f>SUM(I22:I36)</f>
        <v>96811</v>
      </c>
      <c r="J37" s="107">
        <f>SUM(J22:J36)</f>
        <v>96811</v>
      </c>
      <c r="K37" s="107">
        <f t="shared" si="6"/>
        <v>290433</v>
      </c>
      <c r="L37" s="107">
        <f>SUM(L22:L36)</f>
        <v>96811</v>
      </c>
      <c r="M37" s="107">
        <f>SUM(M22:M36)</f>
        <v>96811</v>
      </c>
      <c r="N37" s="107">
        <f>SUM(N22:N36)</f>
        <v>96811</v>
      </c>
      <c r="O37" s="107">
        <f t="shared" si="7"/>
        <v>290433</v>
      </c>
      <c r="P37" s="107">
        <f>SUM(P22:P36)</f>
        <v>96811</v>
      </c>
      <c r="Q37" s="107">
        <f>SUM(Q22:Q36)</f>
        <v>96811</v>
      </c>
      <c r="R37" s="107">
        <f>SUM(R22:R36)</f>
        <v>96811</v>
      </c>
      <c r="S37" s="107">
        <f t="shared" si="8"/>
        <v>290433</v>
      </c>
      <c r="T37" s="107">
        <f>SUM(T22:T36)</f>
        <v>96811</v>
      </c>
      <c r="U37" s="107">
        <f>SUM(U22:U36)</f>
        <v>96811</v>
      </c>
      <c r="V37" s="107">
        <f>SUM(V22:V36)</f>
        <v>96779</v>
      </c>
      <c r="W37" s="107">
        <f t="shared" si="9"/>
        <v>290401</v>
      </c>
      <c r="X37" s="113"/>
      <c r="Y37" s="112">
        <f t="shared" si="10"/>
        <v>1161700</v>
      </c>
      <c r="Z37" s="112"/>
    </row>
    <row r="38" spans="1:26" x14ac:dyDescent="0.2">
      <c r="A38" s="2"/>
      <c r="C38" s="44"/>
      <c r="D38" s="109"/>
      <c r="E38" s="59"/>
      <c r="F38" s="59"/>
      <c r="G38" s="5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13"/>
      <c r="Y38" s="112"/>
      <c r="Z38" s="112"/>
    </row>
    <row r="39" spans="1:26" ht="13.5" x14ac:dyDescent="0.25">
      <c r="A39" s="62" t="s">
        <v>30</v>
      </c>
      <c r="B39" s="2"/>
      <c r="C39" s="44"/>
      <c r="D39" s="64"/>
      <c r="F39" s="2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113"/>
      <c r="Y39" s="112"/>
      <c r="Z39" s="112"/>
    </row>
    <row r="40" spans="1:26" x14ac:dyDescent="0.2">
      <c r="A40" s="45"/>
      <c r="B40" s="2" t="s">
        <v>31</v>
      </c>
      <c r="C40" s="44"/>
      <c r="D40" s="63">
        <v>32680</v>
      </c>
      <c r="E40" s="64"/>
      <c r="F40" s="64"/>
      <c r="G40" s="64"/>
      <c r="H40" s="63">
        <v>0</v>
      </c>
      <c r="I40" s="63">
        <v>5502</v>
      </c>
      <c r="J40" s="63">
        <v>5502</v>
      </c>
      <c r="K40" s="65">
        <f t="shared" ref="K40:K48" si="11">SUM(H40:J40)</f>
        <v>11004</v>
      </c>
      <c r="L40" s="63">
        <v>0</v>
      </c>
      <c r="M40" s="63">
        <v>0</v>
      </c>
      <c r="N40" s="63">
        <v>0</v>
      </c>
      <c r="O40" s="65">
        <f t="shared" ref="O40:O48" si="12">SUM(L40:N40)</f>
        <v>0</v>
      </c>
      <c r="P40" s="63">
        <v>0</v>
      </c>
      <c r="Q40" s="63">
        <v>0</v>
      </c>
      <c r="R40" s="63">
        <v>0</v>
      </c>
      <c r="S40" s="65">
        <f t="shared" ref="S40:S48" si="13">SUM(P40:R40)</f>
        <v>0</v>
      </c>
      <c r="T40" s="63">
        <v>0</v>
      </c>
      <c r="U40" s="63">
        <v>0</v>
      </c>
      <c r="V40" s="63" t="s">
        <v>199</v>
      </c>
      <c r="W40" s="65">
        <f t="shared" ref="W40:W48" si="14">SUM(T40:V40)</f>
        <v>0</v>
      </c>
      <c r="X40" s="113"/>
      <c r="Y40" s="112">
        <f t="shared" ref="Y40:Y48" si="15">SUM(K40,O40,S40,W40)</f>
        <v>11004</v>
      </c>
      <c r="Z40" s="112"/>
    </row>
    <row r="41" spans="1:26" x14ac:dyDescent="0.2">
      <c r="A41" s="45"/>
      <c r="B41" s="2" t="s">
        <v>32</v>
      </c>
      <c r="C41" s="44"/>
      <c r="D41" s="63">
        <v>18279</v>
      </c>
      <c r="E41" s="64"/>
      <c r="F41" s="64"/>
      <c r="G41" s="64"/>
      <c r="H41" s="63">
        <v>2804</v>
      </c>
      <c r="I41" s="63">
        <v>2804</v>
      </c>
      <c r="J41" s="63">
        <v>2804</v>
      </c>
      <c r="K41" s="65">
        <f t="shared" si="11"/>
        <v>8412</v>
      </c>
      <c r="L41" s="63">
        <v>2804</v>
      </c>
      <c r="M41" s="63">
        <v>2804</v>
      </c>
      <c r="N41" s="63">
        <v>2804</v>
      </c>
      <c r="O41" s="65">
        <f t="shared" si="12"/>
        <v>8412</v>
      </c>
      <c r="P41" s="63">
        <v>2804</v>
      </c>
      <c r="Q41" s="63">
        <v>2804</v>
      </c>
      <c r="R41" s="63">
        <v>2804</v>
      </c>
      <c r="S41" s="65">
        <f t="shared" si="13"/>
        <v>8412</v>
      </c>
      <c r="T41" s="63">
        <v>2804</v>
      </c>
      <c r="U41" s="63">
        <v>2804</v>
      </c>
      <c r="V41" s="63">
        <v>2806</v>
      </c>
      <c r="W41" s="65">
        <f t="shared" si="14"/>
        <v>8414</v>
      </c>
      <c r="X41" s="113"/>
      <c r="Y41" s="112">
        <f t="shared" si="15"/>
        <v>33650</v>
      </c>
      <c r="Z41" s="112"/>
    </row>
    <row r="42" spans="1:26" x14ac:dyDescent="0.2">
      <c r="A42" s="45"/>
      <c r="B42" s="2" t="s">
        <v>33</v>
      </c>
      <c r="C42" s="44"/>
      <c r="D42" s="63">
        <v>3000</v>
      </c>
      <c r="E42" s="64"/>
      <c r="F42" s="64"/>
      <c r="G42" s="64"/>
      <c r="H42" s="63">
        <v>388</v>
      </c>
      <c r="I42" s="63">
        <v>388</v>
      </c>
      <c r="J42" s="63">
        <v>388</v>
      </c>
      <c r="K42" s="65">
        <f t="shared" si="11"/>
        <v>1164</v>
      </c>
      <c r="L42" s="63">
        <v>388</v>
      </c>
      <c r="M42" s="63">
        <v>388</v>
      </c>
      <c r="N42" s="63">
        <v>388</v>
      </c>
      <c r="O42" s="65">
        <f t="shared" si="12"/>
        <v>1164</v>
      </c>
      <c r="P42" s="63">
        <v>388</v>
      </c>
      <c r="Q42" s="63">
        <v>388</v>
      </c>
      <c r="R42" s="63">
        <v>388</v>
      </c>
      <c r="S42" s="65">
        <f t="shared" si="13"/>
        <v>1164</v>
      </c>
      <c r="T42" s="63">
        <v>388</v>
      </c>
      <c r="U42" s="63">
        <v>388</v>
      </c>
      <c r="V42" s="63">
        <v>388</v>
      </c>
      <c r="W42" s="65">
        <f t="shared" si="14"/>
        <v>1164</v>
      </c>
      <c r="X42" s="113"/>
      <c r="Y42" s="112">
        <f t="shared" si="15"/>
        <v>4656</v>
      </c>
      <c r="Z42" s="112"/>
    </row>
    <row r="43" spans="1:26" x14ac:dyDescent="0.2">
      <c r="A43" s="45"/>
      <c r="B43" s="2" t="s">
        <v>34</v>
      </c>
      <c r="C43" s="44"/>
      <c r="D43" s="63">
        <v>9220</v>
      </c>
      <c r="E43" s="64"/>
      <c r="F43" s="64"/>
      <c r="G43" s="64"/>
      <c r="H43" s="63">
        <v>783</v>
      </c>
      <c r="I43" s="63">
        <v>783</v>
      </c>
      <c r="J43" s="63">
        <v>783</v>
      </c>
      <c r="K43" s="65">
        <f t="shared" si="11"/>
        <v>2349</v>
      </c>
      <c r="L43" s="63">
        <v>783</v>
      </c>
      <c r="M43" s="63">
        <v>783</v>
      </c>
      <c r="N43" s="63">
        <v>783</v>
      </c>
      <c r="O43" s="65">
        <f t="shared" si="12"/>
        <v>2349</v>
      </c>
      <c r="P43" s="63">
        <v>783</v>
      </c>
      <c r="Q43" s="63">
        <v>783</v>
      </c>
      <c r="R43" s="63">
        <v>783</v>
      </c>
      <c r="S43" s="65">
        <f t="shared" si="13"/>
        <v>2349</v>
      </c>
      <c r="T43" s="63">
        <v>783</v>
      </c>
      <c r="U43" s="63">
        <v>783</v>
      </c>
      <c r="V43" s="63">
        <v>783</v>
      </c>
      <c r="W43" s="65">
        <f t="shared" si="14"/>
        <v>2349</v>
      </c>
      <c r="X43" s="113"/>
      <c r="Y43" s="112">
        <f t="shared" si="15"/>
        <v>9396</v>
      </c>
      <c r="Z43" s="112"/>
    </row>
    <row r="44" spans="1:26" x14ac:dyDescent="0.2">
      <c r="A44" s="45"/>
      <c r="B44" s="2" t="s">
        <v>35</v>
      </c>
      <c r="C44" s="44"/>
      <c r="D44" s="63">
        <v>37240</v>
      </c>
      <c r="E44" s="64"/>
      <c r="F44" s="64"/>
      <c r="G44" s="64"/>
      <c r="H44" s="63">
        <v>3542</v>
      </c>
      <c r="I44" s="63">
        <v>3542</v>
      </c>
      <c r="J44" s="63">
        <v>3542</v>
      </c>
      <c r="K44" s="65">
        <f t="shared" si="11"/>
        <v>10626</v>
      </c>
      <c r="L44" s="63">
        <v>3542</v>
      </c>
      <c r="M44" s="63">
        <v>3542</v>
      </c>
      <c r="N44" s="63">
        <v>3542</v>
      </c>
      <c r="O44" s="65">
        <f t="shared" si="12"/>
        <v>10626</v>
      </c>
      <c r="P44" s="63">
        <v>3542</v>
      </c>
      <c r="Q44" s="63">
        <v>3542</v>
      </c>
      <c r="R44" s="63">
        <v>3542</v>
      </c>
      <c r="S44" s="65">
        <f t="shared" si="13"/>
        <v>10626</v>
      </c>
      <c r="T44" s="63">
        <v>3542</v>
      </c>
      <c r="U44" s="63">
        <v>3542</v>
      </c>
      <c r="V44" s="63">
        <v>3542</v>
      </c>
      <c r="W44" s="65">
        <f t="shared" si="14"/>
        <v>10626</v>
      </c>
      <c r="X44" s="113"/>
      <c r="Y44" s="112">
        <f t="shared" si="15"/>
        <v>42504</v>
      </c>
      <c r="Z44" s="112"/>
    </row>
    <row r="45" spans="1:26" x14ac:dyDescent="0.2">
      <c r="A45" s="45"/>
      <c r="B45" s="2" t="s">
        <v>194</v>
      </c>
      <c r="C45" s="44"/>
      <c r="D45" s="63">
        <v>26000</v>
      </c>
      <c r="E45" s="64"/>
      <c r="F45" s="64"/>
      <c r="G45" s="64"/>
      <c r="H45" s="63">
        <v>5333</v>
      </c>
      <c r="I45" s="63">
        <v>10333</v>
      </c>
      <c r="J45" s="63">
        <v>10333</v>
      </c>
      <c r="K45" s="65">
        <f>SUM(H45:J45)</f>
        <v>25999</v>
      </c>
      <c r="L45" s="63">
        <v>10333</v>
      </c>
      <c r="M45" s="63">
        <v>10333</v>
      </c>
      <c r="N45" s="63">
        <v>10333</v>
      </c>
      <c r="O45" s="65">
        <f>SUM(L45:N45)</f>
        <v>30999</v>
      </c>
      <c r="P45" s="63">
        <v>10333</v>
      </c>
      <c r="Q45" s="63">
        <v>10333</v>
      </c>
      <c r="R45" s="63">
        <v>10337</v>
      </c>
      <c r="S45" s="65">
        <f>SUM(P45:R45)</f>
        <v>31003</v>
      </c>
      <c r="T45" s="63">
        <v>10333</v>
      </c>
      <c r="U45" s="63">
        <v>10333</v>
      </c>
      <c r="V45" s="63">
        <v>10333</v>
      </c>
      <c r="W45" s="65">
        <f>SUM(T45:V45)</f>
        <v>30999</v>
      </c>
      <c r="X45" s="113"/>
      <c r="Y45" s="112">
        <f>SUM(K45,O45,S45,W45)</f>
        <v>119000</v>
      </c>
      <c r="Z45" s="112"/>
    </row>
    <row r="46" spans="1:26" x14ac:dyDescent="0.2">
      <c r="A46" s="45"/>
      <c r="B46" s="2" t="s">
        <v>195</v>
      </c>
      <c r="C46" s="44"/>
      <c r="D46" s="63">
        <v>132001</v>
      </c>
      <c r="E46" s="64"/>
      <c r="F46" s="64"/>
      <c r="G46" s="64"/>
      <c r="H46" s="63">
        <v>5833</v>
      </c>
      <c r="I46" s="63">
        <v>5833</v>
      </c>
      <c r="J46" s="63">
        <v>11833</v>
      </c>
      <c r="K46" s="65">
        <f t="shared" si="11"/>
        <v>23499</v>
      </c>
      <c r="L46" s="63">
        <v>11833</v>
      </c>
      <c r="M46" s="63">
        <v>11833</v>
      </c>
      <c r="N46" s="63">
        <v>9833</v>
      </c>
      <c r="O46" s="65">
        <f t="shared" si="12"/>
        <v>33499</v>
      </c>
      <c r="P46" s="63">
        <v>11833</v>
      </c>
      <c r="Q46" s="63">
        <v>9833</v>
      </c>
      <c r="R46" s="63">
        <v>9837</v>
      </c>
      <c r="S46" s="65">
        <f t="shared" si="13"/>
        <v>31503</v>
      </c>
      <c r="T46" s="63">
        <v>9833</v>
      </c>
      <c r="U46" s="63">
        <v>9833</v>
      </c>
      <c r="V46" s="63">
        <v>9833</v>
      </c>
      <c r="W46" s="65">
        <f t="shared" si="14"/>
        <v>29499</v>
      </c>
      <c r="X46" s="113"/>
      <c r="Y46" s="112">
        <f t="shared" si="15"/>
        <v>118000</v>
      </c>
      <c r="Z46" s="112"/>
    </row>
    <row r="47" spans="1:26" x14ac:dyDescent="0.2">
      <c r="A47" s="45"/>
      <c r="B47" s="2" t="s">
        <v>36</v>
      </c>
      <c r="C47" s="44"/>
      <c r="D47" s="63">
        <v>116880</v>
      </c>
      <c r="E47" s="64"/>
      <c r="F47" s="64"/>
      <c r="G47" s="64"/>
      <c r="H47" s="63">
        <v>36458</v>
      </c>
      <c r="I47" s="63">
        <v>31875</v>
      </c>
      <c r="J47" s="63">
        <v>957</v>
      </c>
      <c r="K47" s="65">
        <f t="shared" si="11"/>
        <v>69290</v>
      </c>
      <c r="L47" s="63">
        <v>5328</v>
      </c>
      <c r="M47" s="63">
        <v>8004</v>
      </c>
      <c r="N47" s="63">
        <v>1077</v>
      </c>
      <c r="O47" s="65">
        <f t="shared" si="12"/>
        <v>14409</v>
      </c>
      <c r="P47" s="63">
        <v>8004</v>
      </c>
      <c r="Q47" s="63">
        <v>8004</v>
      </c>
      <c r="R47" s="63">
        <v>5348</v>
      </c>
      <c r="S47" s="65">
        <f>SUM(P47:R47)</f>
        <v>21356</v>
      </c>
      <c r="T47" s="63">
        <v>5328</v>
      </c>
      <c r="U47" s="63">
        <v>5328</v>
      </c>
      <c r="V47" s="63">
        <v>5329</v>
      </c>
      <c r="W47" s="65">
        <f t="shared" si="14"/>
        <v>15985</v>
      </c>
      <c r="X47" s="113"/>
      <c r="Y47" s="114">
        <f t="shared" si="15"/>
        <v>121040</v>
      </c>
      <c r="Z47" s="112"/>
    </row>
    <row r="48" spans="1:26" x14ac:dyDescent="0.2">
      <c r="A48" s="2"/>
      <c r="B48" s="54" t="s">
        <v>37</v>
      </c>
      <c r="C48" s="44"/>
      <c r="D48" s="107">
        <f>SUM(D40:D47)</f>
        <v>375300</v>
      </c>
      <c r="E48" s="56"/>
      <c r="F48" s="56"/>
      <c r="G48" s="56"/>
      <c r="H48" s="107">
        <f>SUM(H40:H47)</f>
        <v>55141</v>
      </c>
      <c r="I48" s="107">
        <f>SUM(I40:I47)</f>
        <v>61060</v>
      </c>
      <c r="J48" s="107">
        <f>SUM(J40:J47)</f>
        <v>36142</v>
      </c>
      <c r="K48" s="107">
        <f t="shared" si="11"/>
        <v>152343</v>
      </c>
      <c r="L48" s="107">
        <f>SUM(L40:L47)</f>
        <v>35011</v>
      </c>
      <c r="M48" s="107">
        <f>SUM(M40:M47)</f>
        <v>37687</v>
      </c>
      <c r="N48" s="107">
        <f>SUM(N40:N47)</f>
        <v>28760</v>
      </c>
      <c r="O48" s="107">
        <f t="shared" si="12"/>
        <v>101458</v>
      </c>
      <c r="P48" s="107">
        <f>SUM(P40:P47)</f>
        <v>37687</v>
      </c>
      <c r="Q48" s="107">
        <f>SUM(Q40:Q47)</f>
        <v>35687</v>
      </c>
      <c r="R48" s="107">
        <f>SUM(R40:R47)</f>
        <v>33039</v>
      </c>
      <c r="S48" s="107">
        <f t="shared" si="13"/>
        <v>106413</v>
      </c>
      <c r="T48" s="107">
        <f>SUM(T40:T47)</f>
        <v>33011</v>
      </c>
      <c r="U48" s="107">
        <f>SUM(U40:U47)</f>
        <v>33011</v>
      </c>
      <c r="V48" s="107">
        <f>SUM(V40:V47)</f>
        <v>33014</v>
      </c>
      <c r="W48" s="107">
        <f t="shared" si="14"/>
        <v>99036</v>
      </c>
      <c r="X48" s="113"/>
      <c r="Y48" s="112">
        <f t="shared" si="15"/>
        <v>459250</v>
      </c>
      <c r="Z48" s="112"/>
    </row>
    <row r="49" spans="1:26" x14ac:dyDescent="0.2">
      <c r="A49" s="51"/>
      <c r="B49" s="51"/>
      <c r="C49" s="44"/>
      <c r="D49" s="65"/>
      <c r="F49" s="2"/>
      <c r="H49" s="65" t="s">
        <v>199</v>
      </c>
      <c r="I49" s="65" t="s">
        <v>199</v>
      </c>
      <c r="J49" s="65" t="s">
        <v>199</v>
      </c>
      <c r="K49" s="65"/>
      <c r="L49" s="65" t="s">
        <v>199</v>
      </c>
      <c r="M49" s="65" t="s">
        <v>199</v>
      </c>
      <c r="N49" s="65" t="s">
        <v>199</v>
      </c>
      <c r="O49" s="65"/>
      <c r="P49" s="65" t="s">
        <v>199</v>
      </c>
      <c r="Q49" s="65" t="s">
        <v>199</v>
      </c>
      <c r="R49" s="65" t="s">
        <v>199</v>
      </c>
      <c r="S49" s="65"/>
      <c r="T49" s="65" t="s">
        <v>199</v>
      </c>
      <c r="U49" s="65" t="s">
        <v>199</v>
      </c>
      <c r="V49" s="65" t="s">
        <v>199</v>
      </c>
      <c r="W49" s="65"/>
      <c r="X49" s="113"/>
      <c r="Y49" s="112" t="s">
        <v>199</v>
      </c>
      <c r="Z49" s="112"/>
    </row>
    <row r="50" spans="1:26" ht="13.5" x14ac:dyDescent="0.25">
      <c r="A50" s="66" t="s">
        <v>38</v>
      </c>
      <c r="B50" s="45"/>
      <c r="C50" s="44"/>
      <c r="D50" s="65"/>
      <c r="E50" s="64"/>
      <c r="F50" s="64"/>
      <c r="G50" s="64"/>
      <c r="H50" s="65" t="s">
        <v>199</v>
      </c>
      <c r="I50" s="65" t="s">
        <v>199</v>
      </c>
      <c r="J50" s="65" t="s">
        <v>199</v>
      </c>
      <c r="K50" s="65"/>
      <c r="L50" s="65" t="s">
        <v>199</v>
      </c>
      <c r="M50" s="65" t="s">
        <v>199</v>
      </c>
      <c r="N50" s="65" t="s">
        <v>199</v>
      </c>
      <c r="O50" s="65"/>
      <c r="P50" s="65" t="s">
        <v>199</v>
      </c>
      <c r="Q50" s="65" t="s">
        <v>199</v>
      </c>
      <c r="R50" s="65" t="s">
        <v>199</v>
      </c>
      <c r="S50" s="65"/>
      <c r="T50" s="65" t="s">
        <v>199</v>
      </c>
      <c r="U50" s="65" t="s">
        <v>199</v>
      </c>
      <c r="V50" s="65" t="s">
        <v>199</v>
      </c>
      <c r="W50" s="65"/>
      <c r="X50" s="113"/>
      <c r="Y50" s="112"/>
      <c r="Z50" s="112"/>
    </row>
    <row r="51" spans="1:26" x14ac:dyDescent="0.2">
      <c r="A51" s="45"/>
      <c r="B51" s="45" t="s">
        <v>39</v>
      </c>
      <c r="C51" s="44"/>
      <c r="D51" s="63">
        <v>337100</v>
      </c>
      <c r="E51" s="64"/>
      <c r="F51" s="64"/>
      <c r="G51" s="64"/>
      <c r="H51" s="63">
        <v>28092</v>
      </c>
      <c r="I51" s="63">
        <v>28092</v>
      </c>
      <c r="J51" s="63">
        <v>28092</v>
      </c>
      <c r="K51" s="65">
        <f t="shared" ref="K51:K58" si="16">SUM(H51:J51)</f>
        <v>84276</v>
      </c>
      <c r="L51" s="63">
        <v>28092</v>
      </c>
      <c r="M51" s="63">
        <v>28092</v>
      </c>
      <c r="N51" s="63">
        <v>28092</v>
      </c>
      <c r="O51" s="65">
        <f t="shared" ref="O51:O58" si="17">SUM(L51:N51)</f>
        <v>84276</v>
      </c>
      <c r="P51" s="63">
        <v>28092</v>
      </c>
      <c r="Q51" s="63">
        <v>28092</v>
      </c>
      <c r="R51" s="63">
        <v>28092</v>
      </c>
      <c r="S51" s="65">
        <f t="shared" ref="S51:S58" si="18">SUM(P51:R51)</f>
        <v>84276</v>
      </c>
      <c r="T51" s="63">
        <v>28092</v>
      </c>
      <c r="U51" s="63">
        <v>28092</v>
      </c>
      <c r="V51" s="63">
        <v>28092</v>
      </c>
      <c r="W51" s="65">
        <f t="shared" ref="W51:W58" si="19">SUM(T51:V51)</f>
        <v>84276</v>
      </c>
      <c r="X51" s="113"/>
      <c r="Y51" s="112">
        <f t="shared" ref="Y51:Y58" si="20">SUM(K51,O51,S51,W51)</f>
        <v>337104</v>
      </c>
      <c r="Z51" s="112"/>
    </row>
    <row r="52" spans="1:26" x14ac:dyDescent="0.2">
      <c r="A52" s="45"/>
      <c r="B52" s="45" t="s">
        <v>197</v>
      </c>
      <c r="C52" s="44"/>
      <c r="D52" s="63">
        <v>4500</v>
      </c>
      <c r="E52" s="64"/>
      <c r="F52" s="64"/>
      <c r="G52" s="64"/>
      <c r="H52" s="63">
        <v>375</v>
      </c>
      <c r="I52" s="63">
        <v>375</v>
      </c>
      <c r="J52" s="63">
        <v>375</v>
      </c>
      <c r="K52" s="65">
        <f t="shared" si="16"/>
        <v>1125</v>
      </c>
      <c r="L52" s="63">
        <v>375</v>
      </c>
      <c r="M52" s="63">
        <v>375</v>
      </c>
      <c r="N52" s="63">
        <v>375</v>
      </c>
      <c r="O52" s="65">
        <f t="shared" si="17"/>
        <v>1125</v>
      </c>
      <c r="P52" s="63">
        <v>375</v>
      </c>
      <c r="Q52" s="63">
        <v>375</v>
      </c>
      <c r="R52" s="63">
        <v>375</v>
      </c>
      <c r="S52" s="65">
        <f t="shared" si="18"/>
        <v>1125</v>
      </c>
      <c r="T52" s="63">
        <v>375</v>
      </c>
      <c r="U52" s="63">
        <v>375</v>
      </c>
      <c r="V52" s="63">
        <v>375</v>
      </c>
      <c r="W52" s="65">
        <f t="shared" si="19"/>
        <v>1125</v>
      </c>
      <c r="X52" s="113"/>
      <c r="Y52" s="112">
        <f t="shared" si="20"/>
        <v>4500</v>
      </c>
      <c r="Z52" s="112"/>
    </row>
    <row r="53" spans="1:26" x14ac:dyDescent="0.2">
      <c r="A53" s="45"/>
      <c r="B53" s="45" t="s">
        <v>40</v>
      </c>
      <c r="C53" s="44"/>
      <c r="D53" s="63">
        <v>5000</v>
      </c>
      <c r="E53" s="64"/>
      <c r="F53" s="64"/>
      <c r="G53" s="64"/>
      <c r="H53" s="63">
        <v>417</v>
      </c>
      <c r="I53" s="63">
        <v>417</v>
      </c>
      <c r="J53" s="63">
        <v>417</v>
      </c>
      <c r="K53" s="65">
        <f>SUM(H53:J53)</f>
        <v>1251</v>
      </c>
      <c r="L53" s="63">
        <v>417</v>
      </c>
      <c r="M53" s="63">
        <v>417</v>
      </c>
      <c r="N53" s="63">
        <v>417</v>
      </c>
      <c r="O53" s="65">
        <f>SUM(L53:N53)</f>
        <v>1251</v>
      </c>
      <c r="P53" s="63">
        <v>417</v>
      </c>
      <c r="Q53" s="63">
        <v>417</v>
      </c>
      <c r="R53" s="63">
        <v>417</v>
      </c>
      <c r="S53" s="65">
        <f>SUM(P53:R53)</f>
        <v>1251</v>
      </c>
      <c r="T53" s="63">
        <v>417</v>
      </c>
      <c r="U53" s="63">
        <v>417</v>
      </c>
      <c r="V53" s="63">
        <v>419</v>
      </c>
      <c r="W53" s="65">
        <f>SUM(T53:V53)</f>
        <v>1253</v>
      </c>
      <c r="X53" s="113"/>
      <c r="Y53" s="112">
        <f>SUM(K53,O53,S53,W53)</f>
        <v>5006</v>
      </c>
      <c r="Z53" s="112"/>
    </row>
    <row r="54" spans="1:26" x14ac:dyDescent="0.2">
      <c r="A54" s="45"/>
      <c r="B54" s="45" t="s">
        <v>196</v>
      </c>
      <c r="C54" s="44"/>
      <c r="D54" s="63">
        <v>0</v>
      </c>
      <c r="E54" s="64"/>
      <c r="F54" s="64"/>
      <c r="G54" s="64"/>
      <c r="H54" s="63">
        <v>0</v>
      </c>
      <c r="I54" s="63">
        <v>0</v>
      </c>
      <c r="J54" s="63">
        <v>0</v>
      </c>
      <c r="K54" s="65">
        <f t="shared" si="16"/>
        <v>0</v>
      </c>
      <c r="L54" s="63">
        <v>0</v>
      </c>
      <c r="M54" s="63">
        <v>0</v>
      </c>
      <c r="N54" s="63">
        <v>0</v>
      </c>
      <c r="O54" s="65">
        <f t="shared" si="17"/>
        <v>0</v>
      </c>
      <c r="P54" s="63">
        <v>0</v>
      </c>
      <c r="Q54" s="63">
        <v>0</v>
      </c>
      <c r="R54" s="63">
        <v>0</v>
      </c>
      <c r="S54" s="65">
        <f t="shared" si="18"/>
        <v>0</v>
      </c>
      <c r="T54" s="63">
        <v>0</v>
      </c>
      <c r="U54" s="63">
        <v>0</v>
      </c>
      <c r="V54" s="63">
        <v>0</v>
      </c>
      <c r="W54" s="65">
        <f t="shared" si="19"/>
        <v>0</v>
      </c>
      <c r="X54" s="113"/>
      <c r="Y54" s="112">
        <f t="shared" si="20"/>
        <v>0</v>
      </c>
      <c r="Z54" s="112"/>
    </row>
    <row r="55" spans="1:26" x14ac:dyDescent="0.2">
      <c r="A55" s="45"/>
      <c r="B55" s="45" t="s">
        <v>41</v>
      </c>
      <c r="C55" s="44"/>
      <c r="D55" s="63">
        <v>1250</v>
      </c>
      <c r="E55" s="64"/>
      <c r="F55" s="64"/>
      <c r="G55" s="64"/>
      <c r="H55" s="63">
        <v>0</v>
      </c>
      <c r="I55" s="63">
        <v>0</v>
      </c>
      <c r="J55" s="63">
        <v>0</v>
      </c>
      <c r="K55" s="65">
        <f t="shared" si="16"/>
        <v>0</v>
      </c>
      <c r="L55" s="63">
        <v>0</v>
      </c>
      <c r="M55" s="63">
        <v>0</v>
      </c>
      <c r="N55" s="63">
        <v>0</v>
      </c>
      <c r="O55" s="65">
        <f t="shared" si="17"/>
        <v>0</v>
      </c>
      <c r="P55" s="63">
        <v>0</v>
      </c>
      <c r="Q55" s="63">
        <v>0</v>
      </c>
      <c r="R55" s="63">
        <v>0</v>
      </c>
      <c r="S55" s="65">
        <f t="shared" si="18"/>
        <v>0</v>
      </c>
      <c r="T55" s="63">
        <v>0</v>
      </c>
      <c r="U55" s="63">
        <v>0</v>
      </c>
      <c r="V55" s="63">
        <v>0</v>
      </c>
      <c r="W55" s="65">
        <f t="shared" si="19"/>
        <v>0</v>
      </c>
      <c r="X55" s="113"/>
      <c r="Y55" s="112">
        <f t="shared" si="20"/>
        <v>0</v>
      </c>
      <c r="Z55" s="112"/>
    </row>
    <row r="56" spans="1:26" x14ac:dyDescent="0.2">
      <c r="A56" s="45"/>
      <c r="B56" s="45" t="s">
        <v>42</v>
      </c>
      <c r="C56" s="44"/>
      <c r="D56" s="63">
        <v>3607</v>
      </c>
      <c r="E56" s="64"/>
      <c r="F56" s="64"/>
      <c r="G56" s="64"/>
      <c r="H56" s="63">
        <v>300</v>
      </c>
      <c r="I56" s="63">
        <v>300</v>
      </c>
      <c r="J56" s="63">
        <v>300</v>
      </c>
      <c r="K56" s="65">
        <f t="shared" si="16"/>
        <v>900</v>
      </c>
      <c r="L56" s="63">
        <v>300</v>
      </c>
      <c r="M56" s="63">
        <v>300</v>
      </c>
      <c r="N56" s="63">
        <v>300</v>
      </c>
      <c r="O56" s="65">
        <f t="shared" si="17"/>
        <v>900</v>
      </c>
      <c r="P56" s="63">
        <v>300</v>
      </c>
      <c r="Q56" s="63">
        <v>300</v>
      </c>
      <c r="R56" s="63">
        <v>300</v>
      </c>
      <c r="S56" s="65">
        <f t="shared" si="18"/>
        <v>900</v>
      </c>
      <c r="T56" s="63">
        <v>300</v>
      </c>
      <c r="U56" s="63">
        <v>300</v>
      </c>
      <c r="V56" s="63">
        <v>300</v>
      </c>
      <c r="W56" s="65">
        <f t="shared" si="19"/>
        <v>900</v>
      </c>
      <c r="X56" s="113"/>
      <c r="Y56" s="112">
        <f t="shared" si="20"/>
        <v>3600</v>
      </c>
      <c r="Z56" s="112"/>
    </row>
    <row r="57" spans="1:26" x14ac:dyDescent="0.2">
      <c r="A57" s="45"/>
      <c r="B57" s="45" t="s">
        <v>43</v>
      </c>
      <c r="C57" s="44"/>
      <c r="D57" s="63">
        <v>29893</v>
      </c>
      <c r="E57" s="64"/>
      <c r="F57" s="64"/>
      <c r="G57" s="64"/>
      <c r="H57" s="63">
        <v>3867</v>
      </c>
      <c r="I57" s="63">
        <v>3867</v>
      </c>
      <c r="J57" s="63">
        <v>3867</v>
      </c>
      <c r="K57" s="65">
        <f t="shared" si="16"/>
        <v>11601</v>
      </c>
      <c r="L57" s="63">
        <v>3867</v>
      </c>
      <c r="M57" s="63">
        <v>3867</v>
      </c>
      <c r="N57" s="63">
        <v>3867</v>
      </c>
      <c r="O57" s="65">
        <f t="shared" si="17"/>
        <v>11601</v>
      </c>
      <c r="P57" s="63">
        <v>3867</v>
      </c>
      <c r="Q57" s="63">
        <v>3867</v>
      </c>
      <c r="R57" s="63">
        <v>3867</v>
      </c>
      <c r="S57" s="65">
        <f t="shared" si="18"/>
        <v>11601</v>
      </c>
      <c r="T57" s="63">
        <v>3867</v>
      </c>
      <c r="U57" s="63">
        <v>3867</v>
      </c>
      <c r="V57" s="63">
        <v>3863</v>
      </c>
      <c r="W57" s="65">
        <f t="shared" si="19"/>
        <v>11597</v>
      </c>
      <c r="X57" s="113"/>
      <c r="Y57" s="114">
        <f t="shared" si="20"/>
        <v>46400</v>
      </c>
      <c r="Z57" s="112"/>
    </row>
    <row r="58" spans="1:26" x14ac:dyDescent="0.2">
      <c r="A58" s="45"/>
      <c r="B58" s="54" t="s">
        <v>44</v>
      </c>
      <c r="C58" s="44"/>
      <c r="D58" s="107">
        <f>SUM(D51:D57)</f>
        <v>381350</v>
      </c>
      <c r="E58" s="56"/>
      <c r="F58" s="56"/>
      <c r="G58" s="56"/>
      <c r="H58" s="107">
        <f>SUM(H51:H57)</f>
        <v>33051</v>
      </c>
      <c r="I58" s="107">
        <f>SUM(I51:I57)</f>
        <v>33051</v>
      </c>
      <c r="J58" s="107">
        <f>SUM(J51:J57)</f>
        <v>33051</v>
      </c>
      <c r="K58" s="107">
        <f t="shared" si="16"/>
        <v>99153</v>
      </c>
      <c r="L58" s="107">
        <f>SUM(L51:L57)</f>
        <v>33051</v>
      </c>
      <c r="M58" s="107">
        <f>SUM(M51:M57)</f>
        <v>33051</v>
      </c>
      <c r="N58" s="107">
        <f>SUM(N51:N57)</f>
        <v>33051</v>
      </c>
      <c r="O58" s="107">
        <f t="shared" si="17"/>
        <v>99153</v>
      </c>
      <c r="P58" s="107">
        <f>SUM(P51:P57)</f>
        <v>33051</v>
      </c>
      <c r="Q58" s="107">
        <f>SUM(Q51:Q57)</f>
        <v>33051</v>
      </c>
      <c r="R58" s="107">
        <f>SUM(R51:R57)</f>
        <v>33051</v>
      </c>
      <c r="S58" s="107">
        <f t="shared" si="18"/>
        <v>99153</v>
      </c>
      <c r="T58" s="107">
        <f>SUM(T51:T57)</f>
        <v>33051</v>
      </c>
      <c r="U58" s="107">
        <f>SUM(U51:U57)</f>
        <v>33051</v>
      </c>
      <c r="V58" s="107">
        <f>SUM(V51:V57)</f>
        <v>33049</v>
      </c>
      <c r="W58" s="107">
        <f t="shared" si="19"/>
        <v>99151</v>
      </c>
      <c r="X58" s="113"/>
      <c r="Y58" s="112">
        <f t="shared" si="20"/>
        <v>396610</v>
      </c>
      <c r="Z58" s="112"/>
    </row>
    <row r="59" spans="1:26" x14ac:dyDescent="0.2">
      <c r="A59" s="45"/>
      <c r="B59" s="51"/>
      <c r="C59" s="44"/>
      <c r="D59" s="109"/>
      <c r="E59" s="59"/>
      <c r="F59" s="59"/>
      <c r="G59" s="59"/>
      <c r="H59" s="109" t="s">
        <v>199</v>
      </c>
      <c r="I59" s="109" t="s">
        <v>199</v>
      </c>
      <c r="J59" s="109" t="s">
        <v>199</v>
      </c>
      <c r="K59" s="109"/>
      <c r="L59" s="109" t="s">
        <v>199</v>
      </c>
      <c r="M59" s="109" t="s">
        <v>199</v>
      </c>
      <c r="N59" s="109" t="s">
        <v>199</v>
      </c>
      <c r="O59" s="109"/>
      <c r="P59" s="109" t="s">
        <v>199</v>
      </c>
      <c r="Q59" s="109" t="s">
        <v>199</v>
      </c>
      <c r="R59" s="109" t="s">
        <v>199</v>
      </c>
      <c r="S59" s="109"/>
      <c r="T59" s="109" t="s">
        <v>199</v>
      </c>
      <c r="U59" s="109" t="s">
        <v>199</v>
      </c>
      <c r="V59" s="109" t="s">
        <v>199</v>
      </c>
      <c r="W59" s="109"/>
      <c r="X59" s="113"/>
      <c r="Y59" s="112"/>
      <c r="Z59" s="112"/>
    </row>
    <row r="60" spans="1:26" ht="13.5" x14ac:dyDescent="0.25">
      <c r="A60" s="66" t="s">
        <v>45</v>
      </c>
      <c r="B60" s="45"/>
      <c r="C60" s="44"/>
      <c r="D60" s="65"/>
      <c r="F60" s="2"/>
      <c r="H60" s="65" t="s">
        <v>199</v>
      </c>
      <c r="I60" s="65" t="s">
        <v>199</v>
      </c>
      <c r="J60" s="65" t="s">
        <v>199</v>
      </c>
      <c r="K60" s="65"/>
      <c r="L60" s="65" t="s">
        <v>199</v>
      </c>
      <c r="M60" s="65" t="s">
        <v>199</v>
      </c>
      <c r="N60" s="65" t="s">
        <v>199</v>
      </c>
      <c r="O60" s="65"/>
      <c r="P60" s="65" t="s">
        <v>199</v>
      </c>
      <c r="Q60" s="65" t="s">
        <v>199</v>
      </c>
      <c r="R60" s="65" t="s">
        <v>199</v>
      </c>
      <c r="S60" s="65"/>
      <c r="T60" s="65" t="s">
        <v>199</v>
      </c>
      <c r="U60" s="65" t="s">
        <v>199</v>
      </c>
      <c r="V60" s="65" t="s">
        <v>199</v>
      </c>
      <c r="W60" s="65"/>
      <c r="X60" s="113"/>
      <c r="Y60" s="112"/>
      <c r="Z60" s="112"/>
    </row>
    <row r="61" spans="1:26" x14ac:dyDescent="0.2">
      <c r="A61" s="45"/>
      <c r="B61" s="45" t="s">
        <v>46</v>
      </c>
      <c r="C61" s="44"/>
      <c r="D61" s="63">
        <v>26240</v>
      </c>
      <c r="E61" s="64"/>
      <c r="F61" s="64"/>
      <c r="G61" s="64"/>
      <c r="H61" s="63">
        <v>1958</v>
      </c>
      <c r="I61" s="63">
        <v>1958</v>
      </c>
      <c r="J61" s="63">
        <v>1958</v>
      </c>
      <c r="K61" s="65">
        <f t="shared" ref="K61:K68" si="21">SUM(H61:J61)</f>
        <v>5874</v>
      </c>
      <c r="L61" s="63">
        <v>1958</v>
      </c>
      <c r="M61" s="63">
        <v>1958</v>
      </c>
      <c r="N61" s="63">
        <v>1958</v>
      </c>
      <c r="O61" s="65">
        <f t="shared" ref="O61:O68" si="22">SUM(L61:N61)</f>
        <v>5874</v>
      </c>
      <c r="P61" s="63">
        <v>1958</v>
      </c>
      <c r="Q61" s="63">
        <v>1958</v>
      </c>
      <c r="R61" s="63">
        <v>1958</v>
      </c>
      <c r="S61" s="65">
        <f t="shared" ref="S61:S68" si="23">SUM(P61:R61)</f>
        <v>5874</v>
      </c>
      <c r="T61" s="63">
        <v>1958</v>
      </c>
      <c r="U61" s="63">
        <v>1958</v>
      </c>
      <c r="V61" s="63">
        <v>1958</v>
      </c>
      <c r="W61" s="65">
        <f t="shared" ref="W61:W68" si="24">SUM(T61:V61)</f>
        <v>5874</v>
      </c>
      <c r="X61" s="113"/>
      <c r="Y61" s="112">
        <f t="shared" ref="Y61:Y68" si="25">SUM(K61,O61,S61,W61)</f>
        <v>23496</v>
      </c>
      <c r="Z61" s="112"/>
    </row>
    <row r="62" spans="1:26" x14ac:dyDescent="0.2">
      <c r="A62" s="45"/>
      <c r="B62" s="45" t="s">
        <v>47</v>
      </c>
      <c r="C62" s="44"/>
      <c r="D62" s="63">
        <v>2100</v>
      </c>
      <c r="E62" s="64"/>
      <c r="F62" s="64"/>
      <c r="G62" s="64"/>
      <c r="H62" s="63">
        <v>375</v>
      </c>
      <c r="I62" s="63">
        <v>375</v>
      </c>
      <c r="J62" s="63">
        <v>375</v>
      </c>
      <c r="K62" s="65">
        <f t="shared" si="21"/>
        <v>1125</v>
      </c>
      <c r="L62" s="63">
        <v>375</v>
      </c>
      <c r="M62" s="63">
        <v>375</v>
      </c>
      <c r="N62" s="63">
        <v>375</v>
      </c>
      <c r="O62" s="65">
        <f t="shared" si="22"/>
        <v>1125</v>
      </c>
      <c r="P62" s="63">
        <v>375</v>
      </c>
      <c r="Q62" s="63">
        <v>375</v>
      </c>
      <c r="R62" s="63">
        <v>375</v>
      </c>
      <c r="S62" s="65">
        <f t="shared" si="23"/>
        <v>1125</v>
      </c>
      <c r="T62" s="63">
        <v>375</v>
      </c>
      <c r="U62" s="63">
        <v>375</v>
      </c>
      <c r="V62" s="63">
        <v>375</v>
      </c>
      <c r="W62" s="65">
        <f t="shared" si="24"/>
        <v>1125</v>
      </c>
      <c r="X62" s="113"/>
      <c r="Y62" s="112">
        <f t="shared" si="25"/>
        <v>4500</v>
      </c>
      <c r="Z62" s="112"/>
    </row>
    <row r="63" spans="1:26" x14ac:dyDescent="0.2">
      <c r="A63" s="45"/>
      <c r="B63" s="45" t="s">
        <v>48</v>
      </c>
      <c r="C63" s="44"/>
      <c r="D63" s="63">
        <v>5600</v>
      </c>
      <c r="E63" s="64"/>
      <c r="F63" s="64"/>
      <c r="G63" s="64"/>
      <c r="H63" s="63">
        <v>467</v>
      </c>
      <c r="I63" s="63">
        <v>467</v>
      </c>
      <c r="J63" s="63">
        <v>467</v>
      </c>
      <c r="K63" s="65">
        <f t="shared" si="21"/>
        <v>1401</v>
      </c>
      <c r="L63" s="63">
        <v>467</v>
      </c>
      <c r="M63" s="63">
        <v>467</v>
      </c>
      <c r="N63" s="63">
        <v>467</v>
      </c>
      <c r="O63" s="65">
        <f t="shared" si="22"/>
        <v>1401</v>
      </c>
      <c r="P63" s="63">
        <v>467</v>
      </c>
      <c r="Q63" s="63">
        <v>467</v>
      </c>
      <c r="R63" s="63">
        <v>467</v>
      </c>
      <c r="S63" s="65">
        <f t="shared" si="23"/>
        <v>1401</v>
      </c>
      <c r="T63" s="63">
        <v>467</v>
      </c>
      <c r="U63" s="63">
        <v>467</v>
      </c>
      <c r="V63" s="63">
        <v>467</v>
      </c>
      <c r="W63" s="65">
        <f t="shared" si="24"/>
        <v>1401</v>
      </c>
      <c r="X63" s="113"/>
      <c r="Y63" s="112">
        <f t="shared" si="25"/>
        <v>5604</v>
      </c>
      <c r="Z63" s="112"/>
    </row>
    <row r="64" spans="1:26" x14ac:dyDescent="0.2">
      <c r="A64" s="45"/>
      <c r="B64" s="45" t="s">
        <v>49</v>
      </c>
      <c r="C64" s="44"/>
      <c r="D64" s="63">
        <v>37000</v>
      </c>
      <c r="E64" s="64"/>
      <c r="F64" s="64"/>
      <c r="G64" s="64"/>
      <c r="H64" s="63">
        <v>2958</v>
      </c>
      <c r="I64" s="63">
        <v>2958</v>
      </c>
      <c r="J64" s="63">
        <v>2958</v>
      </c>
      <c r="K64" s="65">
        <f t="shared" si="21"/>
        <v>8874</v>
      </c>
      <c r="L64" s="63">
        <v>2958</v>
      </c>
      <c r="M64" s="63">
        <v>2958</v>
      </c>
      <c r="N64" s="63">
        <v>2958</v>
      </c>
      <c r="O64" s="65">
        <f t="shared" si="22"/>
        <v>8874</v>
      </c>
      <c r="P64" s="63">
        <v>2958</v>
      </c>
      <c r="Q64" s="63">
        <v>2958</v>
      </c>
      <c r="R64" s="63">
        <v>2958</v>
      </c>
      <c r="S64" s="65">
        <f t="shared" si="23"/>
        <v>8874</v>
      </c>
      <c r="T64" s="63">
        <v>2958</v>
      </c>
      <c r="U64" s="63">
        <v>2958</v>
      </c>
      <c r="V64" s="63">
        <v>2958</v>
      </c>
      <c r="W64" s="65">
        <f t="shared" si="24"/>
        <v>8874</v>
      </c>
      <c r="X64" s="113"/>
      <c r="Y64" s="112">
        <f t="shared" si="25"/>
        <v>35496</v>
      </c>
      <c r="Z64" s="112"/>
    </row>
    <row r="65" spans="1:26" x14ac:dyDescent="0.2">
      <c r="A65" s="45"/>
      <c r="B65" s="45" t="s">
        <v>50</v>
      </c>
      <c r="C65" s="44"/>
      <c r="D65" s="63">
        <v>2500</v>
      </c>
      <c r="E65" s="64"/>
      <c r="F65" s="64"/>
      <c r="G65" s="64"/>
      <c r="H65" s="63">
        <v>292</v>
      </c>
      <c r="I65" s="63">
        <v>292</v>
      </c>
      <c r="J65" s="63">
        <v>292</v>
      </c>
      <c r="K65" s="65">
        <f t="shared" si="21"/>
        <v>876</v>
      </c>
      <c r="L65" s="63">
        <v>292</v>
      </c>
      <c r="M65" s="63">
        <v>292</v>
      </c>
      <c r="N65" s="63">
        <v>292</v>
      </c>
      <c r="O65" s="65">
        <f t="shared" si="22"/>
        <v>876</v>
      </c>
      <c r="P65" s="63">
        <v>292</v>
      </c>
      <c r="Q65" s="63">
        <v>292</v>
      </c>
      <c r="R65" s="63">
        <v>292</v>
      </c>
      <c r="S65" s="65">
        <f t="shared" si="23"/>
        <v>876</v>
      </c>
      <c r="T65" s="63">
        <v>292</v>
      </c>
      <c r="U65" s="63">
        <v>292</v>
      </c>
      <c r="V65" s="63">
        <v>292</v>
      </c>
      <c r="W65" s="65">
        <f t="shared" si="24"/>
        <v>876</v>
      </c>
      <c r="X65" s="113"/>
      <c r="Y65" s="112">
        <f t="shared" si="25"/>
        <v>3504</v>
      </c>
      <c r="Z65" s="112"/>
    </row>
    <row r="66" spans="1:26" x14ac:dyDescent="0.2">
      <c r="A66" s="45"/>
      <c r="B66" s="45" t="s">
        <v>51</v>
      </c>
      <c r="C66" s="44"/>
      <c r="D66" s="63">
        <v>1000</v>
      </c>
      <c r="E66" s="64"/>
      <c r="F66" s="64"/>
      <c r="G66" s="64"/>
      <c r="H66" s="63">
        <v>83</v>
      </c>
      <c r="I66" s="63">
        <v>83</v>
      </c>
      <c r="J66" s="63">
        <v>83</v>
      </c>
      <c r="K66" s="65">
        <f t="shared" si="21"/>
        <v>249</v>
      </c>
      <c r="L66" s="63">
        <v>83</v>
      </c>
      <c r="M66" s="63">
        <v>83</v>
      </c>
      <c r="N66" s="63">
        <v>83</v>
      </c>
      <c r="O66" s="65">
        <f t="shared" si="22"/>
        <v>249</v>
      </c>
      <c r="P66" s="63">
        <v>83</v>
      </c>
      <c r="Q66" s="63">
        <v>83</v>
      </c>
      <c r="R66" s="63">
        <v>83</v>
      </c>
      <c r="S66" s="65">
        <f t="shared" si="23"/>
        <v>249</v>
      </c>
      <c r="T66" s="63">
        <v>83</v>
      </c>
      <c r="U66" s="63">
        <v>83</v>
      </c>
      <c r="V66" s="63">
        <v>83</v>
      </c>
      <c r="W66" s="65">
        <f t="shared" si="24"/>
        <v>249</v>
      </c>
      <c r="X66" s="113"/>
      <c r="Y66" s="112">
        <f t="shared" si="25"/>
        <v>996</v>
      </c>
      <c r="Z66" s="112"/>
    </row>
    <row r="67" spans="1:26" x14ac:dyDescent="0.2">
      <c r="A67" s="45"/>
      <c r="B67" s="45" t="s">
        <v>198</v>
      </c>
      <c r="C67" s="44"/>
      <c r="D67" s="63">
        <v>7500</v>
      </c>
      <c r="E67" s="64"/>
      <c r="F67" s="64"/>
      <c r="G67" s="64"/>
      <c r="H67" s="63">
        <v>292</v>
      </c>
      <c r="I67" s="63">
        <v>292</v>
      </c>
      <c r="J67" s="63">
        <v>292</v>
      </c>
      <c r="K67" s="65">
        <f t="shared" si="21"/>
        <v>876</v>
      </c>
      <c r="L67" s="63">
        <v>292</v>
      </c>
      <c r="M67" s="63">
        <v>292</v>
      </c>
      <c r="N67" s="63">
        <v>292</v>
      </c>
      <c r="O67" s="65">
        <f t="shared" si="22"/>
        <v>876</v>
      </c>
      <c r="P67" s="63">
        <v>292</v>
      </c>
      <c r="Q67" s="63">
        <v>292</v>
      </c>
      <c r="R67" s="63">
        <v>292</v>
      </c>
      <c r="S67" s="65">
        <f t="shared" si="23"/>
        <v>876</v>
      </c>
      <c r="T67" s="63">
        <v>292</v>
      </c>
      <c r="U67" s="63">
        <v>292</v>
      </c>
      <c r="V67" s="63">
        <v>292</v>
      </c>
      <c r="W67" s="65">
        <f t="shared" si="24"/>
        <v>876</v>
      </c>
      <c r="X67" s="113"/>
      <c r="Y67" s="114">
        <f t="shared" si="25"/>
        <v>3504</v>
      </c>
      <c r="Z67" s="112"/>
    </row>
    <row r="68" spans="1:26" x14ac:dyDescent="0.2">
      <c r="A68" s="45"/>
      <c r="B68" s="54" t="s">
        <v>53</v>
      </c>
      <c r="C68" s="44"/>
      <c r="D68" s="107">
        <f>SUM(D61:D67)</f>
        <v>81940</v>
      </c>
      <c r="E68" s="56"/>
      <c r="F68" s="56"/>
      <c r="G68" s="56"/>
      <c r="H68" s="107">
        <f>SUM(H61:H67)</f>
        <v>6425</v>
      </c>
      <c r="I68" s="107">
        <f>SUM(I61:I67)</f>
        <v>6425</v>
      </c>
      <c r="J68" s="107">
        <f>SUM(J61:J67)</f>
        <v>6425</v>
      </c>
      <c r="K68" s="107">
        <f t="shared" si="21"/>
        <v>19275</v>
      </c>
      <c r="L68" s="107">
        <f>SUM(L61:L67)</f>
        <v>6425</v>
      </c>
      <c r="M68" s="107">
        <f>SUM(M61:M67)</f>
        <v>6425</v>
      </c>
      <c r="N68" s="107">
        <f>SUM(N61:N67)</f>
        <v>6425</v>
      </c>
      <c r="O68" s="107">
        <f t="shared" si="22"/>
        <v>19275</v>
      </c>
      <c r="P68" s="107">
        <f>SUM(P61:P67)</f>
        <v>6425</v>
      </c>
      <c r="Q68" s="107">
        <f>SUM(Q61:Q67)</f>
        <v>6425</v>
      </c>
      <c r="R68" s="107">
        <f>SUM(R61:R67)</f>
        <v>6425</v>
      </c>
      <c r="S68" s="107">
        <f t="shared" si="23"/>
        <v>19275</v>
      </c>
      <c r="T68" s="107">
        <f>SUM(T61:T67)</f>
        <v>6425</v>
      </c>
      <c r="U68" s="107">
        <f>SUM(U61:U67)</f>
        <v>6425</v>
      </c>
      <c r="V68" s="107">
        <f>SUM(V61:V67)</f>
        <v>6425</v>
      </c>
      <c r="W68" s="107">
        <f t="shared" si="24"/>
        <v>19275</v>
      </c>
      <c r="X68" s="113"/>
      <c r="Y68" s="112">
        <f t="shared" si="25"/>
        <v>77100</v>
      </c>
      <c r="Z68" s="112"/>
    </row>
    <row r="69" spans="1:26" x14ac:dyDescent="0.2">
      <c r="A69" s="45"/>
      <c r="B69" s="51"/>
      <c r="C69" s="44"/>
      <c r="D69" s="109"/>
      <c r="E69" s="59"/>
      <c r="F69" s="59"/>
      <c r="G69" s="59"/>
      <c r="H69" s="109" t="s">
        <v>199</v>
      </c>
      <c r="I69" s="109" t="s">
        <v>199</v>
      </c>
      <c r="J69" s="109" t="s">
        <v>199</v>
      </c>
      <c r="K69" s="109"/>
      <c r="L69" s="109" t="s">
        <v>199</v>
      </c>
      <c r="M69" s="109" t="s">
        <v>199</v>
      </c>
      <c r="N69" s="109" t="s">
        <v>199</v>
      </c>
      <c r="O69" s="109"/>
      <c r="P69" s="109" t="s">
        <v>199</v>
      </c>
      <c r="Q69" s="109" t="s">
        <v>199</v>
      </c>
      <c r="R69" s="109" t="s">
        <v>199</v>
      </c>
      <c r="S69" s="109"/>
      <c r="T69" s="109" t="s">
        <v>199</v>
      </c>
      <c r="U69" s="109" t="s">
        <v>199</v>
      </c>
      <c r="V69" s="109" t="s">
        <v>199</v>
      </c>
      <c r="W69" s="109"/>
      <c r="X69" s="113"/>
      <c r="Y69" s="112"/>
      <c r="Z69" s="112"/>
    </row>
    <row r="70" spans="1:26" ht="13.5" x14ac:dyDescent="0.25">
      <c r="A70" s="66" t="s">
        <v>54</v>
      </c>
      <c r="B70" s="45"/>
      <c r="C70" s="44"/>
      <c r="D70" s="65"/>
      <c r="E70" s="64"/>
      <c r="F70" s="64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113"/>
      <c r="Y70" s="112"/>
      <c r="Z70" s="112"/>
    </row>
    <row r="71" spans="1:26" x14ac:dyDescent="0.2">
      <c r="A71" s="45"/>
      <c r="B71" s="45" t="s">
        <v>55</v>
      </c>
      <c r="C71" s="44"/>
      <c r="D71" s="63">
        <v>6100</v>
      </c>
      <c r="E71" s="64"/>
      <c r="F71" s="64"/>
      <c r="G71" s="64"/>
      <c r="H71" s="63">
        <v>508</v>
      </c>
      <c r="I71" s="63">
        <v>508</v>
      </c>
      <c r="J71" s="63">
        <v>508</v>
      </c>
      <c r="K71" s="65">
        <f t="shared" ref="K71:K78" si="26">SUM(H71:J71)</f>
        <v>1524</v>
      </c>
      <c r="L71" s="63">
        <v>508</v>
      </c>
      <c r="M71" s="63">
        <v>508</v>
      </c>
      <c r="N71" s="63">
        <v>508</v>
      </c>
      <c r="O71" s="65">
        <f t="shared" ref="O71:O78" si="27">SUM(L71:N71)</f>
        <v>1524</v>
      </c>
      <c r="P71" s="63">
        <v>508</v>
      </c>
      <c r="Q71" s="63">
        <v>508</v>
      </c>
      <c r="R71" s="63">
        <v>508</v>
      </c>
      <c r="S71" s="65">
        <f t="shared" ref="S71:S78" si="28">SUM(P71:R71)</f>
        <v>1524</v>
      </c>
      <c r="T71" s="63">
        <v>508</v>
      </c>
      <c r="U71" s="63">
        <v>508</v>
      </c>
      <c r="V71" s="63">
        <v>522</v>
      </c>
      <c r="W71" s="65">
        <f t="shared" ref="W71:W78" si="29">SUM(T71:V71)</f>
        <v>1538</v>
      </c>
      <c r="X71" s="113"/>
      <c r="Y71" s="112">
        <f t="shared" ref="Y71:Y80" si="30">SUM(K71,O71,S71,W71)</f>
        <v>6110</v>
      </c>
      <c r="Z71" s="112"/>
    </row>
    <row r="72" spans="1:26" x14ac:dyDescent="0.2">
      <c r="A72" s="45"/>
      <c r="B72" s="45" t="s">
        <v>56</v>
      </c>
      <c r="C72" s="44"/>
      <c r="D72" s="63">
        <v>300</v>
      </c>
      <c r="E72" s="64"/>
      <c r="F72" s="64"/>
      <c r="G72" s="64"/>
      <c r="H72" s="63">
        <v>21</v>
      </c>
      <c r="I72" s="63">
        <v>21</v>
      </c>
      <c r="J72" s="63">
        <v>21</v>
      </c>
      <c r="K72" s="65">
        <f t="shared" si="26"/>
        <v>63</v>
      </c>
      <c r="L72" s="63">
        <v>21</v>
      </c>
      <c r="M72" s="63">
        <v>21</v>
      </c>
      <c r="N72" s="63">
        <v>21</v>
      </c>
      <c r="O72" s="65">
        <f t="shared" si="27"/>
        <v>63</v>
      </c>
      <c r="P72" s="63">
        <v>21</v>
      </c>
      <c r="Q72" s="63">
        <v>21</v>
      </c>
      <c r="R72" s="63">
        <v>21</v>
      </c>
      <c r="S72" s="65">
        <f t="shared" si="28"/>
        <v>63</v>
      </c>
      <c r="T72" s="63">
        <v>21</v>
      </c>
      <c r="U72" s="63">
        <v>21</v>
      </c>
      <c r="V72" s="63">
        <v>19</v>
      </c>
      <c r="W72" s="65">
        <f t="shared" si="29"/>
        <v>61</v>
      </c>
      <c r="X72" s="113"/>
      <c r="Y72" s="112">
        <f t="shared" si="30"/>
        <v>250</v>
      </c>
      <c r="Z72" s="112"/>
    </row>
    <row r="73" spans="1:26" x14ac:dyDescent="0.2">
      <c r="A73" s="45"/>
      <c r="B73" s="45" t="s">
        <v>57</v>
      </c>
      <c r="C73" s="44"/>
      <c r="D73" s="63">
        <v>0</v>
      </c>
      <c r="E73" s="64"/>
      <c r="F73" s="64"/>
      <c r="G73" s="64"/>
      <c r="H73" s="63">
        <v>0</v>
      </c>
      <c r="I73" s="63">
        <v>0</v>
      </c>
      <c r="J73" s="63">
        <v>0</v>
      </c>
      <c r="K73" s="65">
        <f t="shared" si="26"/>
        <v>0</v>
      </c>
      <c r="L73" s="63">
        <v>0</v>
      </c>
      <c r="M73" s="63">
        <v>0</v>
      </c>
      <c r="N73" s="63">
        <v>0</v>
      </c>
      <c r="O73" s="65">
        <f t="shared" si="27"/>
        <v>0</v>
      </c>
      <c r="P73" s="63">
        <v>0</v>
      </c>
      <c r="Q73" s="63">
        <v>0</v>
      </c>
      <c r="R73" s="63">
        <v>0</v>
      </c>
      <c r="S73" s="65">
        <f t="shared" si="28"/>
        <v>0</v>
      </c>
      <c r="T73" s="63">
        <v>0</v>
      </c>
      <c r="U73" s="63">
        <v>0</v>
      </c>
      <c r="V73" s="63">
        <v>0</v>
      </c>
      <c r="W73" s="65">
        <f t="shared" si="29"/>
        <v>0</v>
      </c>
      <c r="X73" s="113"/>
      <c r="Y73" s="112">
        <f t="shared" si="30"/>
        <v>0</v>
      </c>
      <c r="Z73" s="112"/>
    </row>
    <row r="74" spans="1:26" x14ac:dyDescent="0.2">
      <c r="A74" s="45"/>
      <c r="B74" s="45" t="s">
        <v>58</v>
      </c>
      <c r="C74" s="44"/>
      <c r="D74" s="63">
        <v>19950</v>
      </c>
      <c r="E74" s="64"/>
      <c r="F74" s="64"/>
      <c r="G74" s="64"/>
      <c r="H74" s="63">
        <v>0</v>
      </c>
      <c r="I74" s="63">
        <v>0</v>
      </c>
      <c r="J74" s="63">
        <v>0</v>
      </c>
      <c r="K74" s="65">
        <f t="shared" si="26"/>
        <v>0</v>
      </c>
      <c r="L74" s="63">
        <v>0</v>
      </c>
      <c r="M74" s="63">
        <v>0</v>
      </c>
      <c r="N74" s="63">
        <v>19500</v>
      </c>
      <c r="O74" s="65">
        <f t="shared" si="27"/>
        <v>19500</v>
      </c>
      <c r="P74" s="63">
        <v>0</v>
      </c>
      <c r="Q74" s="63">
        <v>0</v>
      </c>
      <c r="R74" s="63">
        <v>0</v>
      </c>
      <c r="S74" s="65">
        <f t="shared" si="28"/>
        <v>0</v>
      </c>
      <c r="T74" s="63">
        <v>0</v>
      </c>
      <c r="U74" s="63">
        <v>0</v>
      </c>
      <c r="V74" s="63">
        <v>0</v>
      </c>
      <c r="W74" s="65">
        <f t="shared" si="29"/>
        <v>0</v>
      </c>
      <c r="X74" s="113"/>
      <c r="Y74" s="112">
        <f t="shared" si="30"/>
        <v>19500</v>
      </c>
      <c r="Z74" s="112"/>
    </row>
    <row r="75" spans="1:26" x14ac:dyDescent="0.2">
      <c r="A75" s="45"/>
      <c r="B75" s="45" t="s">
        <v>59</v>
      </c>
      <c r="C75" s="44"/>
      <c r="D75" s="63"/>
      <c r="E75" s="64"/>
      <c r="F75" s="64"/>
      <c r="G75" s="64"/>
      <c r="H75" s="63"/>
      <c r="I75" s="63"/>
      <c r="J75" s="63"/>
      <c r="K75" s="65">
        <f t="shared" si="26"/>
        <v>0</v>
      </c>
      <c r="L75" s="63"/>
      <c r="M75" s="63"/>
      <c r="N75" s="63"/>
      <c r="O75" s="65">
        <f t="shared" si="27"/>
        <v>0</v>
      </c>
      <c r="P75" s="63"/>
      <c r="Q75" s="63"/>
      <c r="R75" s="63"/>
      <c r="S75" s="65">
        <f t="shared" si="28"/>
        <v>0</v>
      </c>
      <c r="T75" s="63"/>
      <c r="U75" s="63"/>
      <c r="V75" s="63"/>
      <c r="W75" s="65">
        <f t="shared" si="29"/>
        <v>0</v>
      </c>
      <c r="X75" s="113"/>
      <c r="Y75" s="112">
        <f t="shared" si="30"/>
        <v>0</v>
      </c>
      <c r="Z75" s="112"/>
    </row>
    <row r="76" spans="1:26" x14ac:dyDescent="0.2">
      <c r="A76" s="45"/>
      <c r="B76" s="45" t="s">
        <v>67</v>
      </c>
      <c r="C76" s="44"/>
      <c r="D76" s="63"/>
      <c r="E76" s="64"/>
      <c r="F76" s="64"/>
      <c r="G76" s="64"/>
      <c r="H76" s="63"/>
      <c r="I76" s="63"/>
      <c r="J76" s="63"/>
      <c r="K76" s="65"/>
      <c r="L76" s="63"/>
      <c r="M76" s="63"/>
      <c r="N76" s="63"/>
      <c r="O76" s="65"/>
      <c r="P76" s="63"/>
      <c r="Q76" s="63"/>
      <c r="R76" s="63"/>
      <c r="S76" s="65"/>
      <c r="T76" s="63"/>
      <c r="U76" s="63"/>
      <c r="V76" s="63"/>
      <c r="W76" s="65"/>
      <c r="X76" s="113"/>
      <c r="Y76" s="112">
        <f t="shared" si="30"/>
        <v>0</v>
      </c>
      <c r="Z76" s="112"/>
    </row>
    <row r="77" spans="1:26" x14ac:dyDescent="0.2">
      <c r="A77" s="45"/>
      <c r="B77" s="45" t="s">
        <v>60</v>
      </c>
      <c r="C77" s="44"/>
      <c r="D77" s="63">
        <v>6800</v>
      </c>
      <c r="E77" s="64"/>
      <c r="F77" s="64"/>
      <c r="G77" s="64"/>
      <c r="H77" s="63">
        <v>618</v>
      </c>
      <c r="I77" s="63">
        <v>618</v>
      </c>
      <c r="J77" s="63">
        <v>618</v>
      </c>
      <c r="K77" s="65">
        <f t="shared" si="26"/>
        <v>1854</v>
      </c>
      <c r="L77" s="63">
        <v>618</v>
      </c>
      <c r="M77" s="63">
        <v>618</v>
      </c>
      <c r="N77" s="63">
        <v>618</v>
      </c>
      <c r="O77" s="65">
        <f t="shared" si="27"/>
        <v>1854</v>
      </c>
      <c r="P77" s="63">
        <v>618</v>
      </c>
      <c r="Q77" s="63">
        <v>618</v>
      </c>
      <c r="R77" s="63">
        <v>618</v>
      </c>
      <c r="S77" s="65">
        <f t="shared" si="28"/>
        <v>1854</v>
      </c>
      <c r="T77" s="63">
        <v>618</v>
      </c>
      <c r="U77" s="63">
        <v>618</v>
      </c>
      <c r="V77" s="63">
        <v>642</v>
      </c>
      <c r="W77" s="65">
        <f t="shared" si="29"/>
        <v>1878</v>
      </c>
      <c r="X77" s="113"/>
      <c r="Y77" s="114">
        <f t="shared" si="30"/>
        <v>7440</v>
      </c>
      <c r="Z77" s="112"/>
    </row>
    <row r="78" spans="1:26" x14ac:dyDescent="0.2">
      <c r="A78" s="45"/>
      <c r="B78" s="67" t="s">
        <v>61</v>
      </c>
      <c r="C78" s="44"/>
      <c r="D78" s="110">
        <f>SUM(D71:D77)</f>
        <v>33150</v>
      </c>
      <c r="E78" s="56"/>
      <c r="F78" s="56"/>
      <c r="G78" s="56"/>
      <c r="H78" s="110">
        <f>SUM(H71:H77)</f>
        <v>1147</v>
      </c>
      <c r="I78" s="110">
        <f>SUM(I71:I77)</f>
        <v>1147</v>
      </c>
      <c r="J78" s="110">
        <f>SUM(J71:J77)</f>
        <v>1147</v>
      </c>
      <c r="K78" s="110">
        <f t="shared" si="26"/>
        <v>3441</v>
      </c>
      <c r="L78" s="110">
        <f>SUM(L71:L77)</f>
        <v>1147</v>
      </c>
      <c r="M78" s="110">
        <f>SUM(M71:M77)</f>
        <v>1147</v>
      </c>
      <c r="N78" s="110">
        <f>SUM(N71:N77)</f>
        <v>20647</v>
      </c>
      <c r="O78" s="110">
        <f t="shared" si="27"/>
        <v>22941</v>
      </c>
      <c r="P78" s="110">
        <f>SUM(P71:P77)</f>
        <v>1147</v>
      </c>
      <c r="Q78" s="110">
        <f>SUM(Q71:Q77)</f>
        <v>1147</v>
      </c>
      <c r="R78" s="110">
        <f>SUM(R71:R77)</f>
        <v>1147</v>
      </c>
      <c r="S78" s="110">
        <f t="shared" si="28"/>
        <v>3441</v>
      </c>
      <c r="T78" s="110">
        <f>SUM(T71:T77)</f>
        <v>1147</v>
      </c>
      <c r="U78" s="110">
        <f>SUM(U71:U77)</f>
        <v>1147</v>
      </c>
      <c r="V78" s="110">
        <f>SUM(V71:V77)</f>
        <v>1183</v>
      </c>
      <c r="W78" s="110">
        <f t="shared" si="29"/>
        <v>3477</v>
      </c>
      <c r="X78" s="113"/>
      <c r="Y78" s="114">
        <f t="shared" si="30"/>
        <v>33300</v>
      </c>
      <c r="Z78" s="112"/>
    </row>
    <row r="79" spans="1:26" x14ac:dyDescent="0.2">
      <c r="A79" s="45"/>
      <c r="B79" s="54" t="s">
        <v>62</v>
      </c>
      <c r="C79" s="44"/>
      <c r="D79" s="107">
        <f>D78+D68+D58+D48+D37</f>
        <v>2041940</v>
      </c>
      <c r="E79" s="56"/>
      <c r="F79" s="56"/>
      <c r="G79" s="56"/>
      <c r="H79" s="107">
        <f t="shared" ref="H79:W79" si="31">H78+H68+H58+H48+H37</f>
        <v>192575</v>
      </c>
      <c r="I79" s="107">
        <f t="shared" si="31"/>
        <v>198494</v>
      </c>
      <c r="J79" s="107">
        <f t="shared" si="31"/>
        <v>173576</v>
      </c>
      <c r="K79" s="107">
        <f t="shared" si="31"/>
        <v>564645</v>
      </c>
      <c r="L79" s="107">
        <f t="shared" si="31"/>
        <v>172445</v>
      </c>
      <c r="M79" s="107">
        <f t="shared" si="31"/>
        <v>175121</v>
      </c>
      <c r="N79" s="107">
        <f t="shared" si="31"/>
        <v>185694</v>
      </c>
      <c r="O79" s="107">
        <f t="shared" si="31"/>
        <v>533260</v>
      </c>
      <c r="P79" s="107">
        <f t="shared" si="31"/>
        <v>175121</v>
      </c>
      <c r="Q79" s="107">
        <f t="shared" si="31"/>
        <v>173121</v>
      </c>
      <c r="R79" s="107">
        <f t="shared" si="31"/>
        <v>170473</v>
      </c>
      <c r="S79" s="107">
        <f t="shared" si="31"/>
        <v>518715</v>
      </c>
      <c r="T79" s="107">
        <f t="shared" si="31"/>
        <v>170445</v>
      </c>
      <c r="U79" s="107">
        <f t="shared" si="31"/>
        <v>170445</v>
      </c>
      <c r="V79" s="107">
        <f t="shared" si="31"/>
        <v>170450</v>
      </c>
      <c r="W79" s="115">
        <f t="shared" si="31"/>
        <v>511340</v>
      </c>
      <c r="X79" s="113"/>
      <c r="Y79" s="114">
        <f t="shared" si="30"/>
        <v>2127960</v>
      </c>
      <c r="Z79" s="112"/>
    </row>
    <row r="80" spans="1:26" ht="12.75" customHeight="1" x14ac:dyDescent="0.2">
      <c r="A80" s="57" t="s">
        <v>63</v>
      </c>
      <c r="B80" s="54"/>
      <c r="C80" s="44"/>
      <c r="D80" s="107">
        <f>D18-D79</f>
        <v>23900</v>
      </c>
      <c r="E80" s="56"/>
      <c r="F80" s="56"/>
      <c r="G80" s="56"/>
      <c r="H80" s="107">
        <f t="shared" ref="H80:W80" si="32">H18-H79</f>
        <v>0</v>
      </c>
      <c r="I80" s="107">
        <f t="shared" si="32"/>
        <v>0</v>
      </c>
      <c r="J80" s="107">
        <f t="shared" si="32"/>
        <v>6000</v>
      </c>
      <c r="K80" s="107">
        <f t="shared" si="32"/>
        <v>6000</v>
      </c>
      <c r="L80" s="107">
        <f t="shared" si="32"/>
        <v>0</v>
      </c>
      <c r="M80" s="107">
        <f t="shared" si="32"/>
        <v>0</v>
      </c>
      <c r="N80" s="107">
        <f t="shared" si="32"/>
        <v>6000</v>
      </c>
      <c r="O80" s="107">
        <f t="shared" si="32"/>
        <v>6000</v>
      </c>
      <c r="P80" s="107">
        <f t="shared" si="32"/>
        <v>0</v>
      </c>
      <c r="Q80" s="107">
        <f t="shared" si="32"/>
        <v>0</v>
      </c>
      <c r="R80" s="107">
        <f t="shared" si="32"/>
        <v>6000</v>
      </c>
      <c r="S80" s="107">
        <f t="shared" si="32"/>
        <v>6000</v>
      </c>
      <c r="T80" s="107">
        <f t="shared" si="32"/>
        <v>0</v>
      </c>
      <c r="U80" s="107">
        <f t="shared" si="32"/>
        <v>0</v>
      </c>
      <c r="V80" s="107">
        <f t="shared" si="32"/>
        <v>6000</v>
      </c>
      <c r="W80" s="107">
        <f t="shared" si="32"/>
        <v>6000</v>
      </c>
      <c r="X80" s="113"/>
      <c r="Y80" s="112">
        <f t="shared" si="30"/>
        <v>24000</v>
      </c>
      <c r="Z80" s="112"/>
    </row>
    <row r="81" spans="1:26" ht="12.75" customHeight="1" x14ac:dyDescent="0.2">
      <c r="A81" s="57"/>
      <c r="B81" s="51"/>
      <c r="C81" s="44"/>
      <c r="D81" s="111"/>
      <c r="E81" s="56"/>
      <c r="F81" s="56"/>
      <c r="G81" s="56"/>
      <c r="H81" s="111" t="s">
        <v>199</v>
      </c>
      <c r="I81" s="111" t="s">
        <v>199</v>
      </c>
      <c r="J81" s="111" t="s">
        <v>199</v>
      </c>
      <c r="K81" s="109"/>
      <c r="L81" s="111" t="s">
        <v>199</v>
      </c>
      <c r="M81" s="111" t="s">
        <v>199</v>
      </c>
      <c r="N81" s="111" t="s">
        <v>199</v>
      </c>
      <c r="O81" s="109"/>
      <c r="P81" s="111" t="s">
        <v>199</v>
      </c>
      <c r="Q81" s="111" t="s">
        <v>199</v>
      </c>
      <c r="R81" s="111" t="s">
        <v>199</v>
      </c>
      <c r="S81" s="109"/>
      <c r="T81" s="111" t="s">
        <v>199</v>
      </c>
      <c r="U81" s="111" t="s">
        <v>199</v>
      </c>
      <c r="V81" s="111" t="s">
        <v>199</v>
      </c>
      <c r="W81" s="109"/>
      <c r="X81" s="113"/>
      <c r="Y81" s="112"/>
      <c r="Z81" s="112"/>
    </row>
    <row r="82" spans="1:26" ht="12.75" customHeight="1" x14ac:dyDescent="0.2">
      <c r="A82" s="45"/>
      <c r="B82" s="45" t="s">
        <v>64</v>
      </c>
      <c r="C82" s="44"/>
      <c r="D82" s="63">
        <v>23900</v>
      </c>
      <c r="E82" s="64"/>
      <c r="F82" s="64"/>
      <c r="G82" s="64"/>
      <c r="H82" s="63">
        <v>0</v>
      </c>
      <c r="I82" s="63">
        <v>0</v>
      </c>
      <c r="J82" s="63">
        <v>6000</v>
      </c>
      <c r="K82" s="65">
        <f>SUM(H82:J82)</f>
        <v>6000</v>
      </c>
      <c r="L82" s="63">
        <v>0</v>
      </c>
      <c r="M82" s="63">
        <v>0</v>
      </c>
      <c r="N82" s="63">
        <v>6000</v>
      </c>
      <c r="O82" s="65">
        <f>SUM(L82:N82)</f>
        <v>6000</v>
      </c>
      <c r="P82" s="63">
        <v>0</v>
      </c>
      <c r="Q82" s="63">
        <v>0</v>
      </c>
      <c r="R82" s="63">
        <v>6000</v>
      </c>
      <c r="S82" s="65">
        <f>SUM(P82:R82)</f>
        <v>6000</v>
      </c>
      <c r="T82" s="63">
        <v>0</v>
      </c>
      <c r="U82" s="63">
        <v>0</v>
      </c>
      <c r="V82" s="63">
        <v>6000</v>
      </c>
      <c r="W82" s="65">
        <f>SUM(T82:V82)</f>
        <v>6000</v>
      </c>
      <c r="X82" s="113"/>
      <c r="Y82" s="114">
        <f>SUM(K82,O82,S82,W82)</f>
        <v>24000</v>
      </c>
      <c r="Z82" s="112"/>
    </row>
    <row r="83" spans="1:26" x14ac:dyDescent="0.2">
      <c r="A83" s="57" t="s">
        <v>65</v>
      </c>
      <c r="B83" s="54"/>
      <c r="C83" s="44"/>
      <c r="D83" s="107">
        <f>D80-D82</f>
        <v>0</v>
      </c>
      <c r="E83" s="103"/>
      <c r="F83" s="103"/>
      <c r="G83" s="103"/>
      <c r="H83" s="107">
        <f t="shared" ref="H83:W83" si="33">H80-H82</f>
        <v>0</v>
      </c>
      <c r="I83" s="107">
        <f t="shared" si="33"/>
        <v>0</v>
      </c>
      <c r="J83" s="107">
        <f t="shared" si="33"/>
        <v>0</v>
      </c>
      <c r="K83" s="107">
        <f t="shared" si="33"/>
        <v>0</v>
      </c>
      <c r="L83" s="107">
        <f t="shared" si="33"/>
        <v>0</v>
      </c>
      <c r="M83" s="107">
        <f t="shared" si="33"/>
        <v>0</v>
      </c>
      <c r="N83" s="107">
        <f t="shared" si="33"/>
        <v>0</v>
      </c>
      <c r="O83" s="107">
        <f t="shared" si="33"/>
        <v>0</v>
      </c>
      <c r="P83" s="107">
        <f t="shared" si="33"/>
        <v>0</v>
      </c>
      <c r="Q83" s="107">
        <f t="shared" si="33"/>
        <v>0</v>
      </c>
      <c r="R83" s="107">
        <f t="shared" si="33"/>
        <v>0</v>
      </c>
      <c r="S83" s="107">
        <f t="shared" si="33"/>
        <v>0</v>
      </c>
      <c r="T83" s="107">
        <f t="shared" si="33"/>
        <v>0</v>
      </c>
      <c r="U83" s="107">
        <f t="shared" si="33"/>
        <v>0</v>
      </c>
      <c r="V83" s="107">
        <f t="shared" si="33"/>
        <v>0</v>
      </c>
      <c r="W83" s="107">
        <f t="shared" si="33"/>
        <v>0</v>
      </c>
      <c r="X83" s="113"/>
      <c r="Y83" s="112">
        <f>SUM(K83,O83,S83,W83)</f>
        <v>0</v>
      </c>
      <c r="Z83" s="112"/>
    </row>
    <row r="84" spans="1:26" ht="12.75" customHeight="1" x14ac:dyDescent="0.2">
      <c r="D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 ht="12.75" customHeight="1" x14ac:dyDescent="0.2">
      <c r="D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 ht="12.75" customHeight="1" x14ac:dyDescent="0.2">
      <c r="D86" s="112"/>
    </row>
    <row r="87" spans="1:26" ht="12.75" customHeight="1" x14ac:dyDescent="0.2">
      <c r="D87" s="112"/>
    </row>
    <row r="88" spans="1:26" ht="12.75" customHeight="1" x14ac:dyDescent="0.2">
      <c r="D88" s="112"/>
    </row>
    <row r="89" spans="1:26" ht="12.75" customHeight="1" x14ac:dyDescent="0.2">
      <c r="D89" s="112"/>
    </row>
    <row r="90" spans="1:26" ht="12.75" customHeight="1" x14ac:dyDescent="0.2">
      <c r="D90" s="112"/>
    </row>
    <row r="91" spans="1:26" ht="12.75" customHeight="1" x14ac:dyDescent="0.2">
      <c r="D91" s="112"/>
    </row>
    <row r="92" spans="1:26" ht="12.75" customHeight="1" x14ac:dyDescent="0.2">
      <c r="D92" s="112"/>
    </row>
    <row r="93" spans="1:26" ht="12.75" customHeight="1" x14ac:dyDescent="0.2">
      <c r="D93" s="112"/>
    </row>
    <row r="94" spans="1:26" ht="12.75" customHeight="1" x14ac:dyDescent="0.2">
      <c r="D94" s="112"/>
    </row>
    <row r="95" spans="1:26" ht="12.75" customHeight="1" x14ac:dyDescent="0.2">
      <c r="D95" s="112"/>
    </row>
    <row r="96" spans="1:26" ht="12.75" customHeight="1" x14ac:dyDescent="0.2">
      <c r="D96" s="112"/>
    </row>
    <row r="97" spans="4:4" ht="12.75" customHeight="1" x14ac:dyDescent="0.2">
      <c r="D97" s="112"/>
    </row>
    <row r="98" spans="4:4" ht="12.75" customHeight="1" x14ac:dyDescent="0.2">
      <c r="D98" s="112"/>
    </row>
    <row r="99" spans="4:4" ht="12.75" customHeight="1" x14ac:dyDescent="0.2">
      <c r="D99" s="112"/>
    </row>
    <row r="100" spans="4:4" ht="12.75" customHeight="1" x14ac:dyDescent="0.2">
      <c r="D100" s="112"/>
    </row>
    <row r="101" spans="4:4" ht="12.75" customHeight="1" x14ac:dyDescent="0.2">
      <c r="D101" s="112"/>
    </row>
    <row r="102" spans="4:4" ht="12.75" customHeight="1" x14ac:dyDescent="0.2">
      <c r="D102" s="112"/>
    </row>
    <row r="103" spans="4:4" ht="12.75" customHeight="1" x14ac:dyDescent="0.2">
      <c r="D103" s="112"/>
    </row>
    <row r="104" spans="4:4" ht="12.75" customHeight="1" x14ac:dyDescent="0.2">
      <c r="D104" s="112"/>
    </row>
    <row r="105" spans="4:4" ht="12.75" customHeight="1" x14ac:dyDescent="0.2">
      <c r="D105" s="112"/>
    </row>
    <row r="106" spans="4:4" ht="12.75" customHeight="1" x14ac:dyDescent="0.2">
      <c r="D106" s="112"/>
    </row>
    <row r="107" spans="4:4" ht="12.75" customHeight="1" x14ac:dyDescent="0.2">
      <c r="D107" s="112"/>
    </row>
    <row r="108" spans="4:4" ht="12.75" customHeight="1" x14ac:dyDescent="0.2">
      <c r="D108" s="112"/>
    </row>
    <row r="109" spans="4:4" ht="12.75" customHeight="1" x14ac:dyDescent="0.2">
      <c r="D109" s="112"/>
    </row>
    <row r="110" spans="4:4" ht="12.75" customHeight="1" x14ac:dyDescent="0.2">
      <c r="D110" s="112"/>
    </row>
    <row r="111" spans="4:4" ht="12.75" customHeight="1" x14ac:dyDescent="0.2">
      <c r="D111" s="112"/>
    </row>
    <row r="112" spans="4:4" ht="12.75" customHeight="1" x14ac:dyDescent="0.2">
      <c r="D112" s="112"/>
    </row>
    <row r="113" spans="4:4" ht="12.75" customHeight="1" x14ac:dyDescent="0.2">
      <c r="D113" s="112"/>
    </row>
    <row r="114" spans="4:4" ht="12.75" customHeight="1" x14ac:dyDescent="0.2">
      <c r="D114" s="112"/>
    </row>
  </sheetData>
  <printOptions horizontalCentered="1"/>
  <pageMargins left="0" right="0" top="0.5" bottom="0" header="0" footer="0"/>
  <pageSetup scale="54" orientation="landscape" horizontalDpi="4294967293" verticalDpi="4294967293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6"/>
  <sheetViews>
    <sheetView showGridLines="0" topLeftCell="A55" workbookViewId="0">
      <selection activeCell="A81" sqref="A81"/>
    </sheetView>
  </sheetViews>
  <sheetFormatPr defaultColWidth="9.140625" defaultRowHeight="12.75" customHeight="1" x14ac:dyDescent="0.2"/>
  <cols>
    <col min="1" max="1" width="1.85546875" style="42" customWidth="1"/>
    <col min="2" max="2" width="30.42578125" style="42" customWidth="1"/>
    <col min="3" max="3" width="2.85546875" style="42" customWidth="1"/>
    <col min="4" max="4" width="10.7109375" style="42" customWidth="1"/>
    <col min="5" max="5" width="2.85546875" style="2" customWidth="1"/>
    <col min="6" max="21" width="10.7109375" style="42" customWidth="1"/>
    <col min="22" max="22" width="2.7109375" style="42" customWidth="1"/>
    <col min="23" max="24" width="9.7109375" style="42" bestFit="1" customWidth="1"/>
    <col min="25" max="25" width="12.85546875" style="42" customWidth="1"/>
    <col min="26" max="16384" width="9.140625" style="42"/>
  </cols>
  <sheetData>
    <row r="1" spans="1:27" ht="12.75" customHeight="1" x14ac:dyDescent="0.2">
      <c r="A1" s="60" t="str">
        <f>'Cover Sheet'!A2</f>
        <v>ROOTS PUBLIC CHARTER SCHOOL, INC</v>
      </c>
    </row>
    <row r="2" spans="1:27" x14ac:dyDescent="0.2">
      <c r="A2" s="42" t="str">
        <f>'Cover Sheet'!A8&amp;" "&amp;'Cover Sheet'!$A$9&amp;" Financials"</f>
        <v>FY 2018 JULY 1, 2017 TO JUNE 30, 2018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0"/>
      <c r="X2" s="2"/>
      <c r="Y2" s="75"/>
    </row>
    <row r="3" spans="1:27" x14ac:dyDescent="0.2">
      <c r="A3" s="44"/>
      <c r="B3" s="45"/>
      <c r="C3" s="44"/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4"/>
      <c r="W3" s="45"/>
      <c r="X3" s="44"/>
      <c r="Y3" s="45"/>
    </row>
    <row r="4" spans="1:27" x14ac:dyDescent="0.2">
      <c r="A4" s="2"/>
      <c r="B4" s="2"/>
      <c r="C4" s="44"/>
      <c r="D4" s="47" t="s">
        <v>181</v>
      </c>
      <c r="E4" s="48"/>
      <c r="F4" s="47" t="s">
        <v>169</v>
      </c>
      <c r="G4" s="47" t="s">
        <v>170</v>
      </c>
      <c r="H4" s="47" t="s">
        <v>171</v>
      </c>
      <c r="I4" s="47" t="s">
        <v>112</v>
      </c>
      <c r="J4" s="47" t="s">
        <v>172</v>
      </c>
      <c r="K4" s="47" t="s">
        <v>173</v>
      </c>
      <c r="L4" s="47" t="s">
        <v>174</v>
      </c>
      <c r="M4" s="47" t="s">
        <v>113</v>
      </c>
      <c r="N4" s="47" t="s">
        <v>175</v>
      </c>
      <c r="O4" s="47" t="s">
        <v>176</v>
      </c>
      <c r="P4" s="47" t="s">
        <v>177</v>
      </c>
      <c r="Q4" s="47" t="s">
        <v>114</v>
      </c>
      <c r="R4" s="47" t="s">
        <v>178</v>
      </c>
      <c r="S4" s="47" t="s">
        <v>179</v>
      </c>
      <c r="T4" s="47" t="s">
        <v>180</v>
      </c>
      <c r="U4" s="47" t="s">
        <v>115</v>
      </c>
      <c r="V4" s="44"/>
      <c r="W4" s="76"/>
      <c r="X4" s="77" t="s">
        <v>0</v>
      </c>
      <c r="Y4" s="76"/>
    </row>
    <row r="5" spans="1:27" x14ac:dyDescent="0.2">
      <c r="B5" s="2"/>
      <c r="C5" s="44"/>
      <c r="D5" s="49" t="s">
        <v>66</v>
      </c>
      <c r="E5" s="50"/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4"/>
      <c r="W5" s="49" t="s">
        <v>1</v>
      </c>
      <c r="X5" s="49" t="s">
        <v>2</v>
      </c>
      <c r="Y5" s="49" t="s">
        <v>3</v>
      </c>
    </row>
    <row r="6" spans="1:27" x14ac:dyDescent="0.2">
      <c r="A6" s="51" t="s">
        <v>4</v>
      </c>
      <c r="B6" s="2"/>
      <c r="C6" s="44"/>
      <c r="V6" s="44"/>
      <c r="W6" s="50"/>
      <c r="X6" s="50"/>
      <c r="Y6" s="50"/>
    </row>
    <row r="7" spans="1:27" x14ac:dyDescent="0.2">
      <c r="A7" s="45"/>
      <c r="B7" s="45" t="s">
        <v>5</v>
      </c>
      <c r="C7" s="44"/>
      <c r="D7" s="52"/>
      <c r="E7" s="53"/>
      <c r="F7" s="52"/>
      <c r="G7" s="52"/>
      <c r="H7" s="52"/>
      <c r="I7" s="53">
        <f>SUM(F7:H7)</f>
        <v>0</v>
      </c>
      <c r="J7" s="52"/>
      <c r="K7" s="52"/>
      <c r="L7" s="52"/>
      <c r="M7" s="53">
        <f>SUM(J7:L7)</f>
        <v>0</v>
      </c>
      <c r="N7" s="52"/>
      <c r="O7" s="52"/>
      <c r="P7" s="52"/>
      <c r="Q7" s="53">
        <f>SUM(N7:P7)</f>
        <v>0</v>
      </c>
      <c r="R7" s="52"/>
      <c r="S7" s="52"/>
      <c r="T7" s="52"/>
      <c r="U7" s="53">
        <f>SUM(R7:T7)</f>
        <v>0</v>
      </c>
      <c r="V7" s="44"/>
      <c r="W7" s="53">
        <f>SUM(I7,M7,Q7,U7)</f>
        <v>0</v>
      </c>
      <c r="X7" s="53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1376030</v>
      </c>
      <c r="Y7" s="65">
        <f>W7-X7</f>
        <v>-1376030</v>
      </c>
      <c r="AA7" s="53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344005</v>
      </c>
    </row>
    <row r="8" spans="1:27" x14ac:dyDescent="0.2">
      <c r="A8" s="45"/>
      <c r="B8" s="45" t="s">
        <v>7</v>
      </c>
      <c r="C8" s="44"/>
      <c r="D8" s="52"/>
      <c r="E8" s="53"/>
      <c r="F8" s="52"/>
      <c r="G8" s="52"/>
      <c r="H8" s="52"/>
      <c r="I8" s="53">
        <f t="shared" ref="I8:I17" si="0">SUM(F8:H8)</f>
        <v>0</v>
      </c>
      <c r="J8" s="52"/>
      <c r="K8" s="52"/>
      <c r="L8" s="52"/>
      <c r="M8" s="53">
        <f t="shared" ref="M8:M17" si="1">SUM(J8:L8)</f>
        <v>0</v>
      </c>
      <c r="N8" s="52"/>
      <c r="O8" s="52"/>
      <c r="P8" s="52"/>
      <c r="Q8" s="53">
        <f t="shared" ref="Q8:Q17" si="2">SUM(N8:P8)</f>
        <v>0</v>
      </c>
      <c r="R8" s="52"/>
      <c r="S8" s="52"/>
      <c r="T8" s="52"/>
      <c r="U8" s="53">
        <f t="shared" ref="U8:U17" si="3">SUM(R8:T8)</f>
        <v>0</v>
      </c>
      <c r="V8" s="44"/>
      <c r="W8" s="53">
        <f t="shared" ref="W8:W16" si="4">SUM(I8,M8,Q8,U8)</f>
        <v>0</v>
      </c>
      <c r="X8" s="65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368640</v>
      </c>
      <c r="Y8" s="65">
        <f t="shared" ref="Y8:Y17" si="5">W8-X8</f>
        <v>-368640</v>
      </c>
    </row>
    <row r="9" spans="1:27" x14ac:dyDescent="0.2">
      <c r="A9" s="45"/>
      <c r="B9" s="45" t="s">
        <v>8</v>
      </c>
      <c r="C9" s="44"/>
      <c r="D9" s="52"/>
      <c r="E9" s="53"/>
      <c r="F9" s="52"/>
      <c r="G9" s="52"/>
      <c r="H9" s="52"/>
      <c r="I9" s="53">
        <f t="shared" si="0"/>
        <v>0</v>
      </c>
      <c r="J9" s="52"/>
      <c r="K9" s="52"/>
      <c r="L9" s="52"/>
      <c r="M9" s="53">
        <f t="shared" si="1"/>
        <v>0</v>
      </c>
      <c r="N9" s="52"/>
      <c r="O9" s="52"/>
      <c r="P9" s="52"/>
      <c r="Q9" s="53">
        <f t="shared" si="2"/>
        <v>0</v>
      </c>
      <c r="R9" s="52"/>
      <c r="S9" s="52"/>
      <c r="T9" s="52"/>
      <c r="U9" s="53">
        <f t="shared" si="3"/>
        <v>0</v>
      </c>
      <c r="V9" s="44"/>
      <c r="W9" s="53">
        <f t="shared" si="4"/>
        <v>0</v>
      </c>
      <c r="X9" s="65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0</v>
      </c>
      <c r="Y9" s="65">
        <f t="shared" si="5"/>
        <v>0</v>
      </c>
    </row>
    <row r="10" spans="1:27" x14ac:dyDescent="0.2">
      <c r="A10" s="45"/>
      <c r="B10" s="45" t="s">
        <v>200</v>
      </c>
      <c r="C10" s="44"/>
      <c r="D10" s="52"/>
      <c r="E10" s="53"/>
      <c r="F10" s="52"/>
      <c r="G10" s="52"/>
      <c r="H10" s="52"/>
      <c r="I10" s="53">
        <f t="shared" ref="I10" si="6">SUM(F10:H10)</f>
        <v>0</v>
      </c>
      <c r="J10" s="52"/>
      <c r="K10" s="52"/>
      <c r="L10" s="52"/>
      <c r="M10" s="53">
        <f t="shared" ref="M10" si="7">SUM(J10:L10)</f>
        <v>0</v>
      </c>
      <c r="N10" s="52"/>
      <c r="O10" s="52"/>
      <c r="P10" s="52"/>
      <c r="Q10" s="53">
        <f t="shared" ref="Q10" si="8">SUM(N10:P10)</f>
        <v>0</v>
      </c>
      <c r="R10" s="52"/>
      <c r="S10" s="52"/>
      <c r="T10" s="52"/>
      <c r="U10" s="53">
        <f t="shared" ref="U10" si="9">SUM(R10:T10)</f>
        <v>0</v>
      </c>
      <c r="V10" s="44"/>
      <c r="W10" s="53">
        <f t="shared" ref="W10" si="10">SUM(I10,M10,Q10,U10)</f>
        <v>0</v>
      </c>
      <c r="X10" s="65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124000</v>
      </c>
      <c r="Y10" s="65">
        <f t="shared" ref="Y10" si="11">W10-X10</f>
        <v>-124000</v>
      </c>
    </row>
    <row r="11" spans="1:27" x14ac:dyDescent="0.2">
      <c r="A11" s="45"/>
      <c r="B11" s="45" t="s">
        <v>190</v>
      </c>
      <c r="C11" s="44"/>
      <c r="D11" s="52"/>
      <c r="E11" s="53"/>
      <c r="F11" s="52"/>
      <c r="G11" s="52"/>
      <c r="H11" s="52"/>
      <c r="I11" s="53">
        <f t="shared" si="0"/>
        <v>0</v>
      </c>
      <c r="J11" s="52"/>
      <c r="K11" s="52"/>
      <c r="L11" s="52"/>
      <c r="M11" s="53">
        <f t="shared" si="1"/>
        <v>0</v>
      </c>
      <c r="N11" s="52"/>
      <c r="O11" s="52"/>
      <c r="P11" s="52"/>
      <c r="Q11" s="53">
        <f t="shared" si="2"/>
        <v>0</v>
      </c>
      <c r="R11" s="52"/>
      <c r="S11" s="52"/>
      <c r="T11" s="52"/>
      <c r="U11" s="53">
        <f t="shared" si="3"/>
        <v>0</v>
      </c>
      <c r="V11" s="44"/>
      <c r="W11" s="53">
        <f t="shared" si="4"/>
        <v>0</v>
      </c>
      <c r="X11" s="65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106000</v>
      </c>
      <c r="Y11" s="65">
        <f t="shared" si="5"/>
        <v>-106000</v>
      </c>
    </row>
    <row r="12" spans="1:27" x14ac:dyDescent="0.2">
      <c r="A12" s="45"/>
      <c r="B12" s="45" t="s">
        <v>201</v>
      </c>
      <c r="C12" s="44"/>
      <c r="D12" s="52"/>
      <c r="E12" s="53"/>
      <c r="F12" s="52"/>
      <c r="G12" s="52"/>
      <c r="H12" s="52"/>
      <c r="I12" s="53">
        <f t="shared" ref="I12" si="12">SUM(F12:H12)</f>
        <v>0</v>
      </c>
      <c r="J12" s="52"/>
      <c r="K12" s="52"/>
      <c r="L12" s="52"/>
      <c r="M12" s="53">
        <f t="shared" ref="M12" si="13">SUM(J12:L12)</f>
        <v>0</v>
      </c>
      <c r="N12" s="52"/>
      <c r="O12" s="52"/>
      <c r="P12" s="52"/>
      <c r="Q12" s="53">
        <f t="shared" ref="Q12" si="14">SUM(N12:P12)</f>
        <v>0</v>
      </c>
      <c r="R12" s="52"/>
      <c r="S12" s="52"/>
      <c r="T12" s="52"/>
      <c r="U12" s="53">
        <f t="shared" ref="U12" si="15">SUM(R12:T12)</f>
        <v>0</v>
      </c>
      <c r="V12" s="44"/>
      <c r="W12" s="53">
        <f t="shared" ref="W12" si="16">SUM(I12,M12,Q12,U12)</f>
        <v>0</v>
      </c>
      <c r="X12" s="65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107000</v>
      </c>
      <c r="Y12" s="65">
        <f t="shared" ref="Y12" si="17">W12-X12</f>
        <v>-107000</v>
      </c>
    </row>
    <row r="13" spans="1:27" x14ac:dyDescent="0.2">
      <c r="A13" s="45"/>
      <c r="B13" s="45" t="s">
        <v>202</v>
      </c>
      <c r="C13" s="44"/>
      <c r="D13" s="52"/>
      <c r="E13" s="53"/>
      <c r="F13" s="52"/>
      <c r="G13" s="52"/>
      <c r="H13" s="52"/>
      <c r="I13" s="53">
        <f t="shared" si="0"/>
        <v>0</v>
      </c>
      <c r="J13" s="52"/>
      <c r="K13" s="52"/>
      <c r="L13" s="52"/>
      <c r="M13" s="53">
        <f t="shared" si="1"/>
        <v>0</v>
      </c>
      <c r="N13" s="52"/>
      <c r="O13" s="52"/>
      <c r="P13" s="52"/>
      <c r="Q13" s="53">
        <f t="shared" si="2"/>
        <v>0</v>
      </c>
      <c r="R13" s="52"/>
      <c r="S13" s="52"/>
      <c r="T13" s="52"/>
      <c r="U13" s="53">
        <f t="shared" si="3"/>
        <v>0</v>
      </c>
      <c r="V13" s="44"/>
      <c r="W13" s="53">
        <f t="shared" si="4"/>
        <v>0</v>
      </c>
      <c r="X13" s="65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28470</v>
      </c>
      <c r="Y13" s="65">
        <f t="shared" si="5"/>
        <v>-28470</v>
      </c>
    </row>
    <row r="14" spans="1:27" x14ac:dyDescent="0.2">
      <c r="A14" s="45"/>
      <c r="B14" s="45" t="s">
        <v>9</v>
      </c>
      <c r="C14" s="44"/>
      <c r="D14" s="52"/>
      <c r="E14" s="53"/>
      <c r="F14" s="52"/>
      <c r="G14" s="52"/>
      <c r="H14" s="52"/>
      <c r="I14" s="53">
        <f t="shared" si="0"/>
        <v>0</v>
      </c>
      <c r="J14" s="52"/>
      <c r="K14" s="52"/>
      <c r="L14" s="52"/>
      <c r="M14" s="53">
        <f t="shared" si="1"/>
        <v>0</v>
      </c>
      <c r="N14" s="52"/>
      <c r="O14" s="52"/>
      <c r="P14" s="52"/>
      <c r="Q14" s="53">
        <f t="shared" si="2"/>
        <v>0</v>
      </c>
      <c r="R14" s="52"/>
      <c r="S14" s="52"/>
      <c r="T14" s="52"/>
      <c r="U14" s="53">
        <f t="shared" si="3"/>
        <v>0</v>
      </c>
      <c r="V14" s="44"/>
      <c r="W14" s="53">
        <f t="shared" si="4"/>
        <v>0</v>
      </c>
      <c r="X14" s="65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0</v>
      </c>
      <c r="Y14" s="65">
        <f t="shared" si="5"/>
        <v>0</v>
      </c>
    </row>
    <row r="15" spans="1:27" x14ac:dyDescent="0.2">
      <c r="A15" s="45"/>
      <c r="B15" s="45" t="s">
        <v>10</v>
      </c>
      <c r="C15" s="44"/>
      <c r="D15" s="52"/>
      <c r="E15" s="53"/>
      <c r="F15" s="52"/>
      <c r="G15" s="52"/>
      <c r="H15" s="52"/>
      <c r="I15" s="53">
        <f t="shared" si="0"/>
        <v>0</v>
      </c>
      <c r="J15" s="52"/>
      <c r="K15" s="52"/>
      <c r="L15" s="52"/>
      <c r="M15" s="53">
        <f t="shared" si="1"/>
        <v>0</v>
      </c>
      <c r="N15" s="52"/>
      <c r="O15" s="52"/>
      <c r="P15" s="52"/>
      <c r="Q15" s="53">
        <f t="shared" si="2"/>
        <v>0</v>
      </c>
      <c r="R15" s="52"/>
      <c r="S15" s="52"/>
      <c r="T15" s="52"/>
      <c r="U15" s="53">
        <f t="shared" si="3"/>
        <v>0</v>
      </c>
      <c r="V15" s="44"/>
      <c r="W15" s="53">
        <f t="shared" si="4"/>
        <v>0</v>
      </c>
      <c r="X15" s="65">
        <f>IF('Cover Sheet'!$A$9=References!$A$3,'Annual Budget'!K16,IF('Cover Sheet'!$A$9=References!$A$4,SUM('Annual Budget'!K16,'Annual Budget'!S16),IF('Cover Sheet'!$A$9=References!$A$5,SUM('Annual Budget'!K16,'Annual Budget'!S16,'Annual Budget'!O16),SUM('Annual Budget'!K16,'Annual Budget'!S16,'Annual Budget'!O16,'Annual Budget'!W16))))</f>
        <v>2520</v>
      </c>
      <c r="Y15" s="65">
        <f t="shared" si="5"/>
        <v>-2520</v>
      </c>
    </row>
    <row r="16" spans="1:27" x14ac:dyDescent="0.2">
      <c r="A16" s="45"/>
      <c r="B16" s="45" t="s">
        <v>11</v>
      </c>
      <c r="C16" s="44"/>
      <c r="D16" s="52"/>
      <c r="E16" s="53"/>
      <c r="F16" s="52"/>
      <c r="G16" s="52"/>
      <c r="H16" s="52"/>
      <c r="I16" s="53">
        <f t="shared" si="0"/>
        <v>0</v>
      </c>
      <c r="J16" s="52"/>
      <c r="K16" s="52"/>
      <c r="L16" s="52"/>
      <c r="M16" s="53">
        <f t="shared" si="1"/>
        <v>0</v>
      </c>
      <c r="N16" s="52"/>
      <c r="O16" s="52"/>
      <c r="P16" s="52"/>
      <c r="Q16" s="53">
        <f t="shared" si="2"/>
        <v>0</v>
      </c>
      <c r="R16" s="52"/>
      <c r="S16" s="52"/>
      <c r="T16" s="52"/>
      <c r="U16" s="53">
        <f t="shared" si="3"/>
        <v>0</v>
      </c>
      <c r="V16" s="44"/>
      <c r="W16" s="53">
        <f t="shared" si="4"/>
        <v>0</v>
      </c>
      <c r="X16" s="65">
        <f>IF('Cover Sheet'!$A$9=References!$A$3,'Annual Budget'!K17,IF('Cover Sheet'!$A$9=References!$A$4,SUM('Annual Budget'!K17,'Annual Budget'!S17),IF('Cover Sheet'!$A$9=References!$A$5,SUM('Annual Budget'!K17,'Annual Budget'!S17,'Annual Budget'!O17),SUM('Annual Budget'!K17,'Annual Budget'!S17,'Annual Budget'!O17,'Annual Budget'!W17))))</f>
        <v>39300</v>
      </c>
      <c r="Y16" s="65">
        <f t="shared" si="5"/>
        <v>-39300</v>
      </c>
    </row>
    <row r="17" spans="1:25" x14ac:dyDescent="0.2">
      <c r="A17" s="45"/>
      <c r="B17" s="54" t="s">
        <v>12</v>
      </c>
      <c r="C17" s="44"/>
      <c r="D17" s="55">
        <f>SUM(D7:D16)</f>
        <v>0</v>
      </c>
      <c r="E17" s="56"/>
      <c r="F17" s="55">
        <f>SUM(F7:F16)</f>
        <v>0</v>
      </c>
      <c r="G17" s="55">
        <f>SUM(G7:G16)</f>
        <v>0</v>
      </c>
      <c r="H17" s="55">
        <f>SUM(H7:H16)</f>
        <v>0</v>
      </c>
      <c r="I17" s="55">
        <f t="shared" si="0"/>
        <v>0</v>
      </c>
      <c r="J17" s="55">
        <f>SUM(J7:J16)</f>
        <v>0</v>
      </c>
      <c r="K17" s="55">
        <f>SUM(K7:K16)</f>
        <v>0</v>
      </c>
      <c r="L17" s="55">
        <f>SUM(L7:L16)</f>
        <v>0</v>
      </c>
      <c r="M17" s="55">
        <f t="shared" si="1"/>
        <v>0</v>
      </c>
      <c r="N17" s="55">
        <f>SUM(N7:N16)</f>
        <v>0</v>
      </c>
      <c r="O17" s="55">
        <f>SUM(O7:O16)</f>
        <v>0</v>
      </c>
      <c r="P17" s="55">
        <f>SUM(P7:P16)</f>
        <v>0</v>
      </c>
      <c r="Q17" s="55">
        <f t="shared" si="2"/>
        <v>0</v>
      </c>
      <c r="R17" s="55">
        <f>SUM(R7:R16)</f>
        <v>0</v>
      </c>
      <c r="S17" s="55">
        <f>SUM(S7:S16)</f>
        <v>0</v>
      </c>
      <c r="T17" s="55">
        <f>SUM(T7:T16)</f>
        <v>0</v>
      </c>
      <c r="U17" s="55">
        <f t="shared" si="3"/>
        <v>0</v>
      </c>
      <c r="V17" s="44"/>
      <c r="W17" s="55">
        <f>SUM(W7:W16)</f>
        <v>0</v>
      </c>
      <c r="X17" s="55">
        <f>SUM(X7:X16)</f>
        <v>2151960</v>
      </c>
      <c r="Y17" s="55">
        <f t="shared" si="5"/>
        <v>-2151960</v>
      </c>
    </row>
    <row r="18" spans="1:25" x14ac:dyDescent="0.2">
      <c r="A18" s="45"/>
      <c r="B18" s="57"/>
      <c r="C18" s="44"/>
      <c r="D18" s="58"/>
      <c r="E18" s="5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44"/>
      <c r="W18" s="58"/>
      <c r="X18" s="58"/>
      <c r="Y18" s="58"/>
    </row>
    <row r="19" spans="1:25" x14ac:dyDescent="0.2">
      <c r="A19" s="60" t="s">
        <v>13</v>
      </c>
      <c r="B19" s="2"/>
      <c r="C19" s="44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44"/>
      <c r="W19" s="61"/>
      <c r="X19" s="61"/>
      <c r="Y19" s="61"/>
    </row>
    <row r="20" spans="1:25" ht="13.5" x14ac:dyDescent="0.25">
      <c r="A20" s="62" t="s">
        <v>14</v>
      </c>
      <c r="B20" s="2"/>
      <c r="C20" s="44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4"/>
      <c r="W20" s="2"/>
      <c r="X20" s="2"/>
      <c r="Y20" s="2"/>
    </row>
    <row r="21" spans="1:25" x14ac:dyDescent="0.2">
      <c r="A21" s="45"/>
      <c r="B21" s="2" t="s">
        <v>15</v>
      </c>
      <c r="C21" s="44"/>
      <c r="D21" s="63"/>
      <c r="E21" s="64"/>
      <c r="F21" s="63"/>
      <c r="G21" s="63"/>
      <c r="H21" s="63"/>
      <c r="I21" s="65">
        <f t="shared" ref="I21:I36" si="18">SUM(F21:H21)</f>
        <v>0</v>
      </c>
      <c r="J21" s="63"/>
      <c r="K21" s="63"/>
      <c r="L21" s="63"/>
      <c r="M21" s="65">
        <f t="shared" ref="M21:M36" si="19">SUM(J21:L21)</f>
        <v>0</v>
      </c>
      <c r="N21" s="63"/>
      <c r="O21" s="63"/>
      <c r="P21" s="63"/>
      <c r="Q21" s="65">
        <f t="shared" ref="Q21:Q36" si="20">SUM(N21:P21)</f>
        <v>0</v>
      </c>
      <c r="R21" s="63"/>
      <c r="S21" s="63"/>
      <c r="T21" s="63"/>
      <c r="U21" s="65">
        <f t="shared" ref="U21:U36" si="21">SUM(R21:T21)</f>
        <v>0</v>
      </c>
      <c r="V21" s="44"/>
      <c r="W21" s="53">
        <f t="shared" ref="W21:W35" si="22">SUM(I21,M21,Q21,U21)</f>
        <v>0</v>
      </c>
      <c r="X21" s="65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110000</v>
      </c>
      <c r="Y21" s="65">
        <f>X21-W21</f>
        <v>110000</v>
      </c>
    </row>
    <row r="22" spans="1:25" x14ac:dyDescent="0.2">
      <c r="A22" s="45"/>
      <c r="B22" s="2" t="s">
        <v>16</v>
      </c>
      <c r="C22" s="44"/>
      <c r="D22" s="63"/>
      <c r="E22" s="64"/>
      <c r="F22" s="63"/>
      <c r="G22" s="63"/>
      <c r="H22" s="63"/>
      <c r="I22" s="65">
        <f t="shared" si="18"/>
        <v>0</v>
      </c>
      <c r="J22" s="63"/>
      <c r="K22" s="63"/>
      <c r="L22" s="63"/>
      <c r="M22" s="65">
        <f t="shared" si="19"/>
        <v>0</v>
      </c>
      <c r="N22" s="63"/>
      <c r="O22" s="63"/>
      <c r="P22" s="63"/>
      <c r="Q22" s="65">
        <f t="shared" si="20"/>
        <v>0</v>
      </c>
      <c r="R22" s="63"/>
      <c r="S22" s="63"/>
      <c r="T22" s="63"/>
      <c r="U22" s="65">
        <f t="shared" si="21"/>
        <v>0</v>
      </c>
      <c r="V22" s="44"/>
      <c r="W22" s="53">
        <f t="shared" si="22"/>
        <v>0</v>
      </c>
      <c r="X22" s="65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435500</v>
      </c>
      <c r="Y22" s="65">
        <f t="shared" ref="Y22:Y35" si="23">X22-W22</f>
        <v>435500</v>
      </c>
    </row>
    <row r="23" spans="1:25" x14ac:dyDescent="0.2">
      <c r="A23" s="45"/>
      <c r="B23" s="2" t="s">
        <v>17</v>
      </c>
      <c r="C23" s="44"/>
      <c r="D23" s="63"/>
      <c r="E23" s="64"/>
      <c r="F23" s="63"/>
      <c r="G23" s="63"/>
      <c r="H23" s="63"/>
      <c r="I23" s="65">
        <f t="shared" si="18"/>
        <v>0</v>
      </c>
      <c r="J23" s="63"/>
      <c r="K23" s="63"/>
      <c r="L23" s="63"/>
      <c r="M23" s="65">
        <f t="shared" si="19"/>
        <v>0</v>
      </c>
      <c r="N23" s="63"/>
      <c r="O23" s="63"/>
      <c r="P23" s="63"/>
      <c r="Q23" s="65">
        <f t="shared" si="20"/>
        <v>0</v>
      </c>
      <c r="R23" s="63"/>
      <c r="S23" s="63"/>
      <c r="T23" s="63"/>
      <c r="U23" s="65">
        <f t="shared" si="21"/>
        <v>0</v>
      </c>
      <c r="V23" s="44"/>
      <c r="W23" s="53">
        <f t="shared" si="22"/>
        <v>0</v>
      </c>
      <c r="X23" s="65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52000</v>
      </c>
      <c r="Y23" s="65">
        <f t="shared" si="23"/>
        <v>52000</v>
      </c>
    </row>
    <row r="24" spans="1:25" x14ac:dyDescent="0.2">
      <c r="A24" s="45"/>
      <c r="B24" s="2" t="s">
        <v>18</v>
      </c>
      <c r="C24" s="44"/>
      <c r="D24" s="63"/>
      <c r="E24" s="64"/>
      <c r="F24" s="63"/>
      <c r="G24" s="63"/>
      <c r="H24" s="63"/>
      <c r="I24" s="65">
        <f t="shared" si="18"/>
        <v>0</v>
      </c>
      <c r="J24" s="63"/>
      <c r="K24" s="63"/>
      <c r="L24" s="63"/>
      <c r="M24" s="65">
        <f t="shared" si="19"/>
        <v>0</v>
      </c>
      <c r="N24" s="63"/>
      <c r="O24" s="63"/>
      <c r="P24" s="63"/>
      <c r="Q24" s="65">
        <f t="shared" si="20"/>
        <v>0</v>
      </c>
      <c r="R24" s="63"/>
      <c r="S24" s="63"/>
      <c r="T24" s="63"/>
      <c r="U24" s="65">
        <f t="shared" si="21"/>
        <v>0</v>
      </c>
      <c r="V24" s="44"/>
      <c r="W24" s="53">
        <f t="shared" si="22"/>
        <v>0</v>
      </c>
      <c r="X24" s="65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4" s="65">
        <f t="shared" si="23"/>
        <v>0</v>
      </c>
    </row>
    <row r="25" spans="1:25" x14ac:dyDescent="0.2">
      <c r="A25" s="45"/>
      <c r="B25" s="2" t="s">
        <v>19</v>
      </c>
      <c r="C25" s="44"/>
      <c r="D25" s="63"/>
      <c r="E25" s="64"/>
      <c r="F25" s="63"/>
      <c r="G25" s="63"/>
      <c r="H25" s="63"/>
      <c r="I25" s="65">
        <f t="shared" si="18"/>
        <v>0</v>
      </c>
      <c r="J25" s="63"/>
      <c r="K25" s="63"/>
      <c r="L25" s="63"/>
      <c r="M25" s="65">
        <f t="shared" si="19"/>
        <v>0</v>
      </c>
      <c r="N25" s="63"/>
      <c r="O25" s="63"/>
      <c r="P25" s="63"/>
      <c r="Q25" s="65">
        <f t="shared" si="20"/>
        <v>0</v>
      </c>
      <c r="R25" s="63"/>
      <c r="S25" s="63"/>
      <c r="T25" s="63"/>
      <c r="U25" s="65">
        <f t="shared" si="21"/>
        <v>0</v>
      </c>
      <c r="V25" s="44"/>
      <c r="W25" s="53">
        <f t="shared" si="22"/>
        <v>0</v>
      </c>
      <c r="X25" s="65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16400</v>
      </c>
      <c r="Y25" s="65">
        <f t="shared" si="23"/>
        <v>16400</v>
      </c>
    </row>
    <row r="26" spans="1:25" x14ac:dyDescent="0.2">
      <c r="A26" s="45"/>
      <c r="B26" s="2" t="s">
        <v>20</v>
      </c>
      <c r="C26" s="44"/>
      <c r="D26" s="63"/>
      <c r="E26" s="64"/>
      <c r="F26" s="63"/>
      <c r="G26" s="63"/>
      <c r="H26" s="63"/>
      <c r="I26" s="65">
        <f t="shared" si="18"/>
        <v>0</v>
      </c>
      <c r="J26" s="63"/>
      <c r="K26" s="63"/>
      <c r="L26" s="63"/>
      <c r="M26" s="65">
        <f t="shared" si="19"/>
        <v>0</v>
      </c>
      <c r="N26" s="63"/>
      <c r="O26" s="63"/>
      <c r="P26" s="63"/>
      <c r="Q26" s="65">
        <f t="shared" si="20"/>
        <v>0</v>
      </c>
      <c r="R26" s="63"/>
      <c r="S26" s="63"/>
      <c r="T26" s="63"/>
      <c r="U26" s="65">
        <f t="shared" si="21"/>
        <v>0</v>
      </c>
      <c r="V26" s="44"/>
      <c r="W26" s="53">
        <f t="shared" si="22"/>
        <v>0</v>
      </c>
      <c r="X26" s="65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0</v>
      </c>
      <c r="Y26" s="65">
        <f t="shared" si="23"/>
        <v>0</v>
      </c>
    </row>
    <row r="27" spans="1:25" x14ac:dyDescent="0.2">
      <c r="A27" s="45"/>
      <c r="B27" s="2" t="s">
        <v>21</v>
      </c>
      <c r="C27" s="44"/>
      <c r="D27" s="63"/>
      <c r="E27" s="64"/>
      <c r="F27" s="63"/>
      <c r="G27" s="63"/>
      <c r="H27" s="63"/>
      <c r="I27" s="65">
        <f t="shared" si="18"/>
        <v>0</v>
      </c>
      <c r="J27" s="63"/>
      <c r="K27" s="63"/>
      <c r="L27" s="63"/>
      <c r="M27" s="65">
        <f t="shared" si="19"/>
        <v>0</v>
      </c>
      <c r="N27" s="63"/>
      <c r="O27" s="63"/>
      <c r="P27" s="63"/>
      <c r="Q27" s="65">
        <f t="shared" si="20"/>
        <v>0</v>
      </c>
      <c r="R27" s="63"/>
      <c r="S27" s="63"/>
      <c r="T27" s="63"/>
      <c r="U27" s="65">
        <f t="shared" si="21"/>
        <v>0</v>
      </c>
      <c r="V27" s="44"/>
      <c r="W27" s="53">
        <f t="shared" si="22"/>
        <v>0</v>
      </c>
      <c r="X27" s="65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0</v>
      </c>
      <c r="Y27" s="65">
        <f t="shared" si="23"/>
        <v>0</v>
      </c>
    </row>
    <row r="28" spans="1:25" x14ac:dyDescent="0.2">
      <c r="A28" s="45"/>
      <c r="B28" s="2" t="s">
        <v>22</v>
      </c>
      <c r="C28" s="44"/>
      <c r="D28" s="63"/>
      <c r="E28" s="64"/>
      <c r="F28" s="63"/>
      <c r="G28" s="63"/>
      <c r="H28" s="63"/>
      <c r="I28" s="65">
        <f t="shared" si="18"/>
        <v>0</v>
      </c>
      <c r="J28" s="63"/>
      <c r="K28" s="63"/>
      <c r="L28" s="63"/>
      <c r="M28" s="65">
        <f t="shared" si="19"/>
        <v>0</v>
      </c>
      <c r="N28" s="63"/>
      <c r="O28" s="63"/>
      <c r="P28" s="63"/>
      <c r="Q28" s="65">
        <f t="shared" si="20"/>
        <v>0</v>
      </c>
      <c r="R28" s="63"/>
      <c r="S28" s="63"/>
      <c r="T28" s="63"/>
      <c r="U28" s="65">
        <f t="shared" si="21"/>
        <v>0</v>
      </c>
      <c r="V28" s="44"/>
      <c r="W28" s="53">
        <f t="shared" si="22"/>
        <v>0</v>
      </c>
      <c r="X28" s="65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351800</v>
      </c>
      <c r="Y28" s="65">
        <f t="shared" si="23"/>
        <v>351800</v>
      </c>
    </row>
    <row r="29" spans="1:25" x14ac:dyDescent="0.2">
      <c r="A29" s="45"/>
      <c r="B29" s="2" t="s">
        <v>23</v>
      </c>
      <c r="C29" s="44"/>
      <c r="D29" s="63"/>
      <c r="E29" s="64"/>
      <c r="F29" s="63"/>
      <c r="G29" s="63"/>
      <c r="H29" s="63"/>
      <c r="I29" s="65">
        <f t="shared" si="18"/>
        <v>0</v>
      </c>
      <c r="J29" s="63"/>
      <c r="K29" s="63"/>
      <c r="L29" s="63"/>
      <c r="M29" s="65">
        <f t="shared" si="19"/>
        <v>0</v>
      </c>
      <c r="N29" s="63"/>
      <c r="O29" s="63"/>
      <c r="P29" s="63"/>
      <c r="Q29" s="65">
        <f t="shared" si="20"/>
        <v>0</v>
      </c>
      <c r="R29" s="63"/>
      <c r="S29" s="63"/>
      <c r="T29" s="63"/>
      <c r="U29" s="65">
        <f t="shared" si="21"/>
        <v>0</v>
      </c>
      <c r="V29" s="44"/>
      <c r="W29" s="53">
        <f t="shared" si="22"/>
        <v>0</v>
      </c>
      <c r="X29" s="65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0</v>
      </c>
      <c r="Y29" s="65">
        <f t="shared" si="23"/>
        <v>0</v>
      </c>
    </row>
    <row r="30" spans="1:25" x14ac:dyDescent="0.2">
      <c r="A30" s="45"/>
      <c r="B30" s="2" t="s">
        <v>24</v>
      </c>
      <c r="C30" s="44"/>
      <c r="D30" s="63"/>
      <c r="E30" s="64"/>
      <c r="F30" s="63"/>
      <c r="G30" s="63"/>
      <c r="H30" s="63"/>
      <c r="I30" s="65">
        <f t="shared" si="18"/>
        <v>0</v>
      </c>
      <c r="J30" s="63"/>
      <c r="K30" s="63"/>
      <c r="L30" s="63"/>
      <c r="M30" s="65">
        <f t="shared" si="19"/>
        <v>0</v>
      </c>
      <c r="N30" s="63"/>
      <c r="O30" s="63"/>
      <c r="P30" s="63"/>
      <c r="Q30" s="65">
        <f t="shared" si="20"/>
        <v>0</v>
      </c>
      <c r="R30" s="63"/>
      <c r="S30" s="63"/>
      <c r="T30" s="63"/>
      <c r="U30" s="65">
        <f t="shared" si="21"/>
        <v>0</v>
      </c>
      <c r="V30" s="44"/>
      <c r="W30" s="53">
        <f t="shared" si="22"/>
        <v>0</v>
      </c>
      <c r="X30" s="65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0</v>
      </c>
      <c r="Y30" s="65">
        <f t="shared" si="23"/>
        <v>0</v>
      </c>
    </row>
    <row r="31" spans="1:25" x14ac:dyDescent="0.2">
      <c r="A31" s="45"/>
      <c r="B31" s="2" t="s">
        <v>25</v>
      </c>
      <c r="C31" s="44"/>
      <c r="D31" s="63"/>
      <c r="E31" s="64"/>
      <c r="F31" s="63"/>
      <c r="G31" s="63"/>
      <c r="H31" s="63"/>
      <c r="I31" s="65">
        <f t="shared" si="18"/>
        <v>0</v>
      </c>
      <c r="J31" s="63"/>
      <c r="K31" s="63"/>
      <c r="L31" s="63"/>
      <c r="M31" s="65">
        <f t="shared" si="19"/>
        <v>0</v>
      </c>
      <c r="N31" s="63"/>
      <c r="O31" s="63"/>
      <c r="P31" s="63"/>
      <c r="Q31" s="65">
        <f t="shared" si="20"/>
        <v>0</v>
      </c>
      <c r="R31" s="63"/>
      <c r="S31" s="63"/>
      <c r="T31" s="63"/>
      <c r="U31" s="65">
        <f t="shared" si="21"/>
        <v>0</v>
      </c>
      <c r="V31" s="44"/>
      <c r="W31" s="53">
        <f t="shared" si="22"/>
        <v>0</v>
      </c>
      <c r="X31" s="65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0</v>
      </c>
      <c r="Y31" s="65">
        <f t="shared" si="23"/>
        <v>0</v>
      </c>
    </row>
    <row r="32" spans="1:25" x14ac:dyDescent="0.2">
      <c r="A32" s="45"/>
      <c r="B32" s="2" t="s">
        <v>193</v>
      </c>
      <c r="C32" s="44"/>
      <c r="D32" s="63"/>
      <c r="E32" s="64"/>
      <c r="F32" s="63"/>
      <c r="G32" s="63"/>
      <c r="H32" s="63"/>
      <c r="I32" s="65">
        <f t="shared" ref="I32" si="24">SUM(F32:H32)</f>
        <v>0</v>
      </c>
      <c r="J32" s="63"/>
      <c r="K32" s="63"/>
      <c r="L32" s="63"/>
      <c r="M32" s="65">
        <f t="shared" ref="M32" si="25">SUM(J32:L32)</f>
        <v>0</v>
      </c>
      <c r="N32" s="63"/>
      <c r="O32" s="63"/>
      <c r="P32" s="63"/>
      <c r="Q32" s="65">
        <f t="shared" ref="Q32" si="26">SUM(N32:P32)</f>
        <v>0</v>
      </c>
      <c r="R32" s="63"/>
      <c r="S32" s="63"/>
      <c r="T32" s="63"/>
      <c r="U32" s="65">
        <f t="shared" ref="U32" si="27">SUM(R32:T32)</f>
        <v>0</v>
      </c>
      <c r="V32" s="44"/>
      <c r="W32" s="53">
        <f t="shared" ref="W32" si="28">SUM(I32,M32,Q32,U32)</f>
        <v>0</v>
      </c>
      <c r="X32" s="65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89300</v>
      </c>
      <c r="Y32" s="65">
        <f t="shared" ref="Y32" si="29">X32-W32</f>
        <v>89300</v>
      </c>
    </row>
    <row r="33" spans="1:26" x14ac:dyDescent="0.2">
      <c r="A33" s="45"/>
      <c r="B33" s="2" t="s">
        <v>26</v>
      </c>
      <c r="C33" s="44"/>
      <c r="D33" s="63"/>
      <c r="E33" s="64"/>
      <c r="F33" s="63"/>
      <c r="G33" s="63"/>
      <c r="H33" s="63"/>
      <c r="I33" s="65">
        <f t="shared" si="18"/>
        <v>0</v>
      </c>
      <c r="J33" s="63"/>
      <c r="K33" s="63"/>
      <c r="L33" s="63"/>
      <c r="M33" s="65">
        <f t="shared" si="19"/>
        <v>0</v>
      </c>
      <c r="N33" s="63"/>
      <c r="O33" s="63"/>
      <c r="P33" s="63"/>
      <c r="Q33" s="65">
        <f t="shared" si="20"/>
        <v>0</v>
      </c>
      <c r="R33" s="63"/>
      <c r="S33" s="63"/>
      <c r="T33" s="63"/>
      <c r="U33" s="65">
        <f t="shared" si="21"/>
        <v>0</v>
      </c>
      <c r="V33" s="44"/>
      <c r="W33" s="53">
        <f t="shared" si="22"/>
        <v>0</v>
      </c>
      <c r="X33" s="65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90200</v>
      </c>
      <c r="Y33" s="65">
        <f t="shared" si="23"/>
        <v>90200</v>
      </c>
    </row>
    <row r="34" spans="1:26" x14ac:dyDescent="0.2">
      <c r="A34" s="45"/>
      <c r="B34" s="2" t="s">
        <v>27</v>
      </c>
      <c r="C34" s="44"/>
      <c r="D34" s="63"/>
      <c r="E34" s="64"/>
      <c r="F34" s="63"/>
      <c r="G34" s="63"/>
      <c r="H34" s="63"/>
      <c r="I34" s="65">
        <f t="shared" si="18"/>
        <v>0</v>
      </c>
      <c r="J34" s="63"/>
      <c r="K34" s="63"/>
      <c r="L34" s="63"/>
      <c r="M34" s="65">
        <f t="shared" si="19"/>
        <v>0</v>
      </c>
      <c r="N34" s="63"/>
      <c r="O34" s="63"/>
      <c r="P34" s="63"/>
      <c r="Q34" s="65">
        <f t="shared" si="20"/>
        <v>0</v>
      </c>
      <c r="R34" s="63"/>
      <c r="S34" s="63"/>
      <c r="T34" s="63"/>
      <c r="U34" s="65">
        <f t="shared" si="21"/>
        <v>0</v>
      </c>
      <c r="V34" s="44"/>
      <c r="W34" s="53">
        <f t="shared" si="22"/>
        <v>0</v>
      </c>
      <c r="X34" s="65">
        <f>IF('Cover Sheet'!$A$9=References!$A$3,'Annual Budget'!K35,IF('Cover Sheet'!$A$9=References!$A$4,SUM('Annual Budget'!K35,'Annual Budget'!S35),IF('Cover Sheet'!$A$9=References!$A$5,SUM('Annual Budget'!K35,'Annual Budget'!S35,'Annual Budget'!O35),SUM('Annual Budget'!K35,'Annual Budget'!S35,'Annual Budget'!O35,'Annual Budget'!W35))))</f>
        <v>0</v>
      </c>
      <c r="Y34" s="65">
        <f t="shared" si="23"/>
        <v>0</v>
      </c>
    </row>
    <row r="35" spans="1:26" x14ac:dyDescent="0.2">
      <c r="A35" s="45"/>
      <c r="B35" s="2" t="s">
        <v>28</v>
      </c>
      <c r="C35" s="44"/>
      <c r="D35" s="63"/>
      <c r="E35" s="64"/>
      <c r="F35" s="63"/>
      <c r="G35" s="63"/>
      <c r="H35" s="63"/>
      <c r="I35" s="65">
        <f t="shared" si="18"/>
        <v>0</v>
      </c>
      <c r="J35" s="63"/>
      <c r="K35" s="63"/>
      <c r="L35" s="63"/>
      <c r="M35" s="65">
        <f t="shared" si="19"/>
        <v>0</v>
      </c>
      <c r="N35" s="63"/>
      <c r="O35" s="63"/>
      <c r="P35" s="63"/>
      <c r="Q35" s="65">
        <f t="shared" si="20"/>
        <v>0</v>
      </c>
      <c r="R35" s="63"/>
      <c r="S35" s="63"/>
      <c r="T35" s="63"/>
      <c r="U35" s="65">
        <f t="shared" si="21"/>
        <v>0</v>
      </c>
      <c r="V35" s="44"/>
      <c r="W35" s="53">
        <f t="shared" si="22"/>
        <v>0</v>
      </c>
      <c r="X35" s="65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16500</v>
      </c>
      <c r="Y35" s="65">
        <f t="shared" si="23"/>
        <v>16500</v>
      </c>
    </row>
    <row r="36" spans="1:26" x14ac:dyDescent="0.2">
      <c r="A36" s="2"/>
      <c r="B36" s="54" t="s">
        <v>29</v>
      </c>
      <c r="C36" s="44"/>
      <c r="D36" s="55">
        <f>SUM(D21:D35)</f>
        <v>0</v>
      </c>
      <c r="E36" s="56"/>
      <c r="F36" s="55">
        <f>SUM(F21:F35)</f>
        <v>0</v>
      </c>
      <c r="G36" s="55">
        <f>SUM(G21:G35)</f>
        <v>0</v>
      </c>
      <c r="H36" s="55">
        <f>SUM(H21:H35)</f>
        <v>0</v>
      </c>
      <c r="I36" s="55">
        <f t="shared" si="18"/>
        <v>0</v>
      </c>
      <c r="J36" s="55">
        <f>SUM(J21:J35)</f>
        <v>0</v>
      </c>
      <c r="K36" s="55">
        <f>SUM(K21:K35)</f>
        <v>0</v>
      </c>
      <c r="L36" s="55">
        <f>SUM(L21:L35)</f>
        <v>0</v>
      </c>
      <c r="M36" s="55">
        <f t="shared" si="19"/>
        <v>0</v>
      </c>
      <c r="N36" s="55">
        <f>SUM(N21:N35)</f>
        <v>0</v>
      </c>
      <c r="O36" s="55">
        <f>SUM(O21:O35)</f>
        <v>0</v>
      </c>
      <c r="P36" s="55">
        <f>SUM(P21:P35)</f>
        <v>0</v>
      </c>
      <c r="Q36" s="55">
        <f t="shared" si="20"/>
        <v>0</v>
      </c>
      <c r="R36" s="55">
        <f>SUM(R21:R35)</f>
        <v>0</v>
      </c>
      <c r="S36" s="55">
        <f>SUM(S21:S35)</f>
        <v>0</v>
      </c>
      <c r="T36" s="55">
        <f>SUM(T21:T35)</f>
        <v>0</v>
      </c>
      <c r="U36" s="55">
        <f t="shared" si="21"/>
        <v>0</v>
      </c>
      <c r="V36" s="44"/>
      <c r="W36" s="55">
        <f>SUM(W21:W35)</f>
        <v>0</v>
      </c>
      <c r="X36" s="55">
        <f>SUM(X21:X35)</f>
        <v>1161700</v>
      </c>
      <c r="Y36" s="55">
        <f>X36-W36</f>
        <v>1161700</v>
      </c>
    </row>
    <row r="37" spans="1:26" x14ac:dyDescent="0.2">
      <c r="A37" s="2"/>
      <c r="C37" s="44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44"/>
      <c r="W37" s="59"/>
      <c r="X37" s="59"/>
      <c r="Y37" s="59"/>
    </row>
    <row r="38" spans="1:26" ht="13.5" x14ac:dyDescent="0.25">
      <c r="A38" s="62" t="s">
        <v>30</v>
      </c>
      <c r="B38" s="2"/>
      <c r="C38" s="44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4"/>
      <c r="W38" s="2"/>
      <c r="X38" s="2"/>
      <c r="Y38" s="2"/>
    </row>
    <row r="39" spans="1:26" x14ac:dyDescent="0.2">
      <c r="A39" s="45"/>
      <c r="B39" s="2" t="s">
        <v>31</v>
      </c>
      <c r="C39" s="44"/>
      <c r="D39" s="63"/>
      <c r="E39" s="64"/>
      <c r="F39" s="63"/>
      <c r="G39" s="63"/>
      <c r="H39" s="63"/>
      <c r="I39" s="65">
        <f t="shared" ref="I39:I47" si="30">SUM(F39:H39)</f>
        <v>0</v>
      </c>
      <c r="J39" s="63"/>
      <c r="K39" s="63"/>
      <c r="L39" s="63"/>
      <c r="M39" s="65">
        <f t="shared" ref="M39:M47" si="31">SUM(J39:L39)</f>
        <v>0</v>
      </c>
      <c r="N39" s="63"/>
      <c r="O39" s="63"/>
      <c r="P39" s="63"/>
      <c r="Q39" s="65">
        <f t="shared" ref="Q39:Q47" si="32">SUM(N39:P39)</f>
        <v>0</v>
      </c>
      <c r="R39" s="63"/>
      <c r="S39" s="63"/>
      <c r="T39" s="63"/>
      <c r="U39" s="65">
        <f t="shared" ref="U39:U47" si="33">SUM(R39:T39)</f>
        <v>0</v>
      </c>
      <c r="V39" s="44"/>
      <c r="W39" s="53">
        <f t="shared" ref="W39:W46" si="34">SUM(I39,M39,Q39,U39)</f>
        <v>0</v>
      </c>
      <c r="X39" s="65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11004</v>
      </c>
      <c r="Y39" s="65">
        <f t="shared" ref="Y39:Y46" si="35">X39-W39</f>
        <v>11004</v>
      </c>
    </row>
    <row r="40" spans="1:26" x14ac:dyDescent="0.2">
      <c r="A40" s="45"/>
      <c r="B40" s="2" t="s">
        <v>32</v>
      </c>
      <c r="C40" s="44"/>
      <c r="D40" s="63"/>
      <c r="E40" s="64"/>
      <c r="F40" s="63"/>
      <c r="G40" s="63"/>
      <c r="H40" s="63"/>
      <c r="I40" s="65">
        <f t="shared" si="30"/>
        <v>0</v>
      </c>
      <c r="J40" s="63"/>
      <c r="K40" s="63"/>
      <c r="L40" s="63"/>
      <c r="M40" s="65">
        <f t="shared" si="31"/>
        <v>0</v>
      </c>
      <c r="N40" s="63"/>
      <c r="O40" s="63"/>
      <c r="P40" s="63"/>
      <c r="Q40" s="65">
        <f t="shared" si="32"/>
        <v>0</v>
      </c>
      <c r="R40" s="63"/>
      <c r="S40" s="63"/>
      <c r="T40" s="63"/>
      <c r="U40" s="65">
        <f t="shared" si="33"/>
        <v>0</v>
      </c>
      <c r="V40" s="44"/>
      <c r="W40" s="53">
        <f t="shared" si="34"/>
        <v>0</v>
      </c>
      <c r="X40" s="65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33650</v>
      </c>
      <c r="Y40" s="65">
        <f t="shared" si="35"/>
        <v>33650</v>
      </c>
    </row>
    <row r="41" spans="1:26" x14ac:dyDescent="0.2">
      <c r="A41" s="45"/>
      <c r="B41" s="2" t="s">
        <v>33</v>
      </c>
      <c r="C41" s="44"/>
      <c r="D41" s="63"/>
      <c r="E41" s="64"/>
      <c r="F41" s="63"/>
      <c r="G41" s="63"/>
      <c r="H41" s="63"/>
      <c r="I41" s="65">
        <f t="shared" si="30"/>
        <v>0</v>
      </c>
      <c r="J41" s="63"/>
      <c r="K41" s="63"/>
      <c r="L41" s="63"/>
      <c r="M41" s="65">
        <f t="shared" si="31"/>
        <v>0</v>
      </c>
      <c r="N41" s="63"/>
      <c r="O41" s="63"/>
      <c r="P41" s="63"/>
      <c r="Q41" s="65">
        <f t="shared" si="32"/>
        <v>0</v>
      </c>
      <c r="R41" s="63"/>
      <c r="S41" s="63"/>
      <c r="T41" s="63"/>
      <c r="U41" s="65">
        <f t="shared" si="33"/>
        <v>0</v>
      </c>
      <c r="V41" s="44"/>
      <c r="W41" s="53">
        <f t="shared" si="34"/>
        <v>0</v>
      </c>
      <c r="X41" s="65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4656</v>
      </c>
      <c r="Y41" s="65">
        <f t="shared" si="35"/>
        <v>4656</v>
      </c>
    </row>
    <row r="42" spans="1:26" x14ac:dyDescent="0.2">
      <c r="A42" s="45"/>
      <c r="B42" s="2" t="s">
        <v>34</v>
      </c>
      <c r="C42" s="44"/>
      <c r="D42" s="63"/>
      <c r="E42" s="64"/>
      <c r="F42" s="63"/>
      <c r="G42" s="63"/>
      <c r="H42" s="63"/>
      <c r="I42" s="65">
        <f t="shared" si="30"/>
        <v>0</v>
      </c>
      <c r="J42" s="63"/>
      <c r="K42" s="63"/>
      <c r="L42" s="63"/>
      <c r="M42" s="65">
        <f t="shared" si="31"/>
        <v>0</v>
      </c>
      <c r="N42" s="63"/>
      <c r="O42" s="63"/>
      <c r="P42" s="63"/>
      <c r="Q42" s="65">
        <f t="shared" si="32"/>
        <v>0</v>
      </c>
      <c r="R42" s="63"/>
      <c r="S42" s="63"/>
      <c r="T42" s="63"/>
      <c r="U42" s="65">
        <f t="shared" si="33"/>
        <v>0</v>
      </c>
      <c r="V42" s="44"/>
      <c r="W42" s="53">
        <f t="shared" si="34"/>
        <v>0</v>
      </c>
      <c r="X42" s="65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9396</v>
      </c>
      <c r="Y42" s="65">
        <f t="shared" si="35"/>
        <v>9396</v>
      </c>
    </row>
    <row r="43" spans="1:26" x14ac:dyDescent="0.2">
      <c r="A43" s="45"/>
      <c r="B43" s="2" t="s">
        <v>35</v>
      </c>
      <c r="C43" s="44"/>
      <c r="D43" s="63"/>
      <c r="E43" s="64"/>
      <c r="F43" s="63"/>
      <c r="G43" s="63"/>
      <c r="H43" s="63"/>
      <c r="I43" s="65">
        <f t="shared" si="30"/>
        <v>0</v>
      </c>
      <c r="J43" s="63"/>
      <c r="K43" s="63"/>
      <c r="L43" s="63"/>
      <c r="M43" s="65">
        <f t="shared" si="31"/>
        <v>0</v>
      </c>
      <c r="N43" s="63"/>
      <c r="O43" s="63"/>
      <c r="P43" s="63"/>
      <c r="Q43" s="65">
        <f t="shared" si="32"/>
        <v>0</v>
      </c>
      <c r="R43" s="63"/>
      <c r="S43" s="63"/>
      <c r="T43" s="63"/>
      <c r="U43" s="65">
        <f t="shared" si="33"/>
        <v>0</v>
      </c>
      <c r="V43" s="44"/>
      <c r="W43" s="53">
        <f t="shared" si="34"/>
        <v>0</v>
      </c>
      <c r="X43" s="65">
        <f>IF('Cover Sheet'!$A$9=References!$A$3,'Annual Budget'!K44,IF('Cover Sheet'!$A$9=References!$A$4,SUM('Annual Budget'!K44,'Annual Budget'!S44),IF('Cover Sheet'!$A$9=References!$A$5,SUM('Annual Budget'!K44,'Annual Budget'!S44,'Annual Budget'!O44),SUM('Annual Budget'!K44,'Annual Budget'!S44,'Annual Budget'!O44,'Annual Budget'!W44))))</f>
        <v>42504</v>
      </c>
      <c r="Y43" s="65">
        <f t="shared" si="35"/>
        <v>42504</v>
      </c>
    </row>
    <row r="44" spans="1:26" x14ac:dyDescent="0.2">
      <c r="A44" s="45"/>
      <c r="B44" s="2" t="s">
        <v>194</v>
      </c>
      <c r="C44" s="44"/>
      <c r="D44" s="63"/>
      <c r="E44" s="64"/>
      <c r="F44" s="63"/>
      <c r="G44" s="63"/>
      <c r="H44" s="63"/>
      <c r="I44" s="65">
        <f t="shared" ref="I44" si="36">SUM(F44:H44)</f>
        <v>0</v>
      </c>
      <c r="J44" s="63"/>
      <c r="K44" s="63"/>
      <c r="L44" s="63"/>
      <c r="M44" s="65">
        <f t="shared" ref="M44" si="37">SUM(J44:L44)</f>
        <v>0</v>
      </c>
      <c r="N44" s="63"/>
      <c r="O44" s="63"/>
      <c r="P44" s="63"/>
      <c r="Q44" s="65">
        <f t="shared" ref="Q44" si="38">SUM(N44:P44)</f>
        <v>0</v>
      </c>
      <c r="R44" s="63"/>
      <c r="S44" s="63"/>
      <c r="T44" s="63"/>
      <c r="U44" s="65">
        <f t="shared" ref="U44" si="39">SUM(R44:T44)</f>
        <v>0</v>
      </c>
      <c r="V44" s="44"/>
      <c r="W44" s="53">
        <f t="shared" ref="W44" si="40">SUM(I44,M44,Q44,U44)</f>
        <v>0</v>
      </c>
      <c r="X44" s="65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119000</v>
      </c>
      <c r="Y44" s="65">
        <f t="shared" ref="Y44" si="41">X44-W44</f>
        <v>119000</v>
      </c>
    </row>
    <row r="45" spans="1:26" x14ac:dyDescent="0.2">
      <c r="A45" s="45"/>
      <c r="B45" s="45" t="s">
        <v>57</v>
      </c>
      <c r="C45" s="44"/>
      <c r="D45" s="63"/>
      <c r="E45" s="64"/>
      <c r="F45" s="63"/>
      <c r="G45" s="63"/>
      <c r="H45" s="63"/>
      <c r="I45" s="65">
        <f>SUM(F45:H45)</f>
        <v>0</v>
      </c>
      <c r="J45" s="63"/>
      <c r="K45" s="63"/>
      <c r="L45" s="63"/>
      <c r="M45" s="65">
        <f>SUM(J45:L45)</f>
        <v>0</v>
      </c>
      <c r="N45" s="63"/>
      <c r="O45" s="63"/>
      <c r="P45" s="63"/>
      <c r="Q45" s="65">
        <f>SUM(N45:P45)</f>
        <v>0</v>
      </c>
      <c r="R45" s="63"/>
      <c r="S45" s="63"/>
      <c r="T45" s="63"/>
      <c r="U45" s="65">
        <f>SUM(R45:T45)</f>
        <v>0</v>
      </c>
      <c r="V45" s="44"/>
      <c r="W45" s="53">
        <f>SUM(I45,M45,Q45,U45)</f>
        <v>0</v>
      </c>
      <c r="X45" s="65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118000</v>
      </c>
      <c r="Y45" s="65">
        <f>X45-W45</f>
        <v>118000</v>
      </c>
    </row>
    <row r="46" spans="1:26" x14ac:dyDescent="0.2">
      <c r="A46" s="45"/>
      <c r="B46" s="2" t="s">
        <v>36</v>
      </c>
      <c r="C46" s="44"/>
      <c r="D46" s="63"/>
      <c r="E46" s="64"/>
      <c r="F46" s="63"/>
      <c r="G46" s="63"/>
      <c r="H46" s="63"/>
      <c r="I46" s="65">
        <f t="shared" si="30"/>
        <v>0</v>
      </c>
      <c r="J46" s="63"/>
      <c r="K46" s="63"/>
      <c r="L46" s="63"/>
      <c r="M46" s="65">
        <f t="shared" si="31"/>
        <v>0</v>
      </c>
      <c r="N46" s="63"/>
      <c r="O46" s="63"/>
      <c r="P46" s="63"/>
      <c r="Q46" s="65">
        <f t="shared" si="32"/>
        <v>0</v>
      </c>
      <c r="R46" s="63"/>
      <c r="S46" s="63"/>
      <c r="T46" s="63"/>
      <c r="U46" s="65">
        <f t="shared" si="33"/>
        <v>0</v>
      </c>
      <c r="V46" s="44"/>
      <c r="W46" s="53">
        <f t="shared" si="34"/>
        <v>0</v>
      </c>
      <c r="X46" s="65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121040</v>
      </c>
      <c r="Y46" s="65">
        <f t="shared" si="35"/>
        <v>121040</v>
      </c>
    </row>
    <row r="47" spans="1:26" x14ac:dyDescent="0.2">
      <c r="A47" s="2"/>
      <c r="B47" s="54" t="s">
        <v>37</v>
      </c>
      <c r="C47" s="44"/>
      <c r="D47" s="55">
        <f>SUM(D39:D46)</f>
        <v>0</v>
      </c>
      <c r="E47" s="56"/>
      <c r="F47" s="55">
        <f>SUM(F39:F46)</f>
        <v>0</v>
      </c>
      <c r="G47" s="55">
        <f>SUM(G39:G46)</f>
        <v>0</v>
      </c>
      <c r="H47" s="55">
        <f>SUM(H39:H46)</f>
        <v>0</v>
      </c>
      <c r="I47" s="55">
        <f t="shared" si="30"/>
        <v>0</v>
      </c>
      <c r="J47" s="55">
        <f>SUM(J39:J46)</f>
        <v>0</v>
      </c>
      <c r="K47" s="55">
        <f>SUM(K39:K46)</f>
        <v>0</v>
      </c>
      <c r="L47" s="55">
        <f>SUM(L39:L46)</f>
        <v>0</v>
      </c>
      <c r="M47" s="55">
        <f t="shared" si="31"/>
        <v>0</v>
      </c>
      <c r="N47" s="55">
        <f>SUM(N39:N46)</f>
        <v>0</v>
      </c>
      <c r="O47" s="55">
        <f>SUM(O39:O46)</f>
        <v>0</v>
      </c>
      <c r="P47" s="55">
        <f>SUM(P39:P46)</f>
        <v>0</v>
      </c>
      <c r="Q47" s="55">
        <f t="shared" si="32"/>
        <v>0</v>
      </c>
      <c r="R47" s="55">
        <f>SUM(R39:R46)</f>
        <v>0</v>
      </c>
      <c r="S47" s="55">
        <f>SUM(S39:S46)</f>
        <v>0</v>
      </c>
      <c r="T47" s="55">
        <f>SUM(T39:T46)</f>
        <v>0</v>
      </c>
      <c r="U47" s="55">
        <f t="shared" si="33"/>
        <v>0</v>
      </c>
      <c r="V47" s="44"/>
      <c r="W47" s="55">
        <f>SUM(W39:W46)</f>
        <v>0</v>
      </c>
      <c r="X47" s="55">
        <f>SUM(X39:X46)</f>
        <v>459250</v>
      </c>
      <c r="Y47" s="55">
        <f>X47-W47</f>
        <v>459250</v>
      </c>
      <c r="Z47" s="46"/>
    </row>
    <row r="48" spans="1:26" x14ac:dyDescent="0.2">
      <c r="A48" s="51"/>
      <c r="B48" s="51"/>
      <c r="C48" s="44"/>
      <c r="D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4"/>
      <c r="W48" s="45"/>
      <c r="X48" s="45"/>
      <c r="Y48" s="45"/>
    </row>
    <row r="49" spans="1:25" ht="13.5" x14ac:dyDescent="0.25">
      <c r="A49" s="66" t="s">
        <v>38</v>
      </c>
      <c r="B49" s="45"/>
      <c r="C49" s="44"/>
      <c r="D49" s="65"/>
      <c r="E49" s="64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44"/>
      <c r="W49" s="65"/>
      <c r="X49" s="65"/>
      <c r="Y49" s="65"/>
    </row>
    <row r="50" spans="1:25" x14ac:dyDescent="0.2">
      <c r="A50" s="45"/>
      <c r="B50" s="45" t="s">
        <v>39</v>
      </c>
      <c r="C50" s="44"/>
      <c r="D50" s="63"/>
      <c r="E50" s="64"/>
      <c r="F50" s="63"/>
      <c r="G50" s="63"/>
      <c r="H50" s="63"/>
      <c r="I50" s="65">
        <f t="shared" ref="I50:I55" si="42">SUM(F50:H50)</f>
        <v>0</v>
      </c>
      <c r="J50" s="63"/>
      <c r="K50" s="63"/>
      <c r="L50" s="63"/>
      <c r="M50" s="65">
        <f t="shared" ref="M50:M55" si="43">SUM(J50:L50)</f>
        <v>0</v>
      </c>
      <c r="N50" s="63"/>
      <c r="O50" s="63"/>
      <c r="P50" s="63"/>
      <c r="Q50" s="65">
        <f t="shared" ref="Q50:Q55" si="44">SUM(N50:P50)</f>
        <v>0</v>
      </c>
      <c r="R50" s="63"/>
      <c r="S50" s="63"/>
      <c r="T50" s="63"/>
      <c r="U50" s="65">
        <f t="shared" ref="U50:U55" si="45">SUM(R50:T50)</f>
        <v>0</v>
      </c>
      <c r="V50" s="44"/>
      <c r="W50" s="53">
        <f>SUM(I50,M50,Q50,U50)</f>
        <v>0</v>
      </c>
      <c r="X50" s="65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337104</v>
      </c>
      <c r="Y50" s="65">
        <f t="shared" ref="Y50:Y55" si="46">X50-W50</f>
        <v>337104</v>
      </c>
    </row>
    <row r="51" spans="1:25" x14ac:dyDescent="0.2">
      <c r="A51" s="45"/>
      <c r="B51" s="45" t="s">
        <v>40</v>
      </c>
      <c r="C51" s="44"/>
      <c r="D51" s="63"/>
      <c r="E51" s="64"/>
      <c r="F51" s="63"/>
      <c r="G51" s="63"/>
      <c r="H51" s="63"/>
      <c r="I51" s="65">
        <f t="shared" si="42"/>
        <v>0</v>
      </c>
      <c r="J51" s="63"/>
      <c r="K51" s="63"/>
      <c r="L51" s="63"/>
      <c r="M51" s="65">
        <f t="shared" si="43"/>
        <v>0</v>
      </c>
      <c r="N51" s="63"/>
      <c r="O51" s="63"/>
      <c r="P51" s="63"/>
      <c r="Q51" s="65">
        <f t="shared" si="44"/>
        <v>0</v>
      </c>
      <c r="R51" s="63"/>
      <c r="S51" s="63"/>
      <c r="T51" s="63"/>
      <c r="U51" s="65">
        <f t="shared" si="45"/>
        <v>0</v>
      </c>
      <c r="V51" s="44"/>
      <c r="W51" s="53">
        <f>SUM(I51,M51,Q51,U51)</f>
        <v>0</v>
      </c>
      <c r="X51" s="65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4500</v>
      </c>
      <c r="Y51" s="65">
        <f t="shared" si="46"/>
        <v>4500</v>
      </c>
    </row>
    <row r="52" spans="1:25" x14ac:dyDescent="0.2">
      <c r="A52" s="45"/>
      <c r="B52" s="45" t="s">
        <v>41</v>
      </c>
      <c r="C52" s="44"/>
      <c r="D52" s="63"/>
      <c r="E52" s="64"/>
      <c r="F52" s="63"/>
      <c r="G52" s="63"/>
      <c r="H52" s="63"/>
      <c r="I52" s="65">
        <f t="shared" si="42"/>
        <v>0</v>
      </c>
      <c r="J52" s="63"/>
      <c r="K52" s="63"/>
      <c r="L52" s="63"/>
      <c r="M52" s="65">
        <f t="shared" si="43"/>
        <v>0</v>
      </c>
      <c r="N52" s="63"/>
      <c r="O52" s="63"/>
      <c r="P52" s="63"/>
      <c r="Q52" s="65">
        <f t="shared" si="44"/>
        <v>0</v>
      </c>
      <c r="R52" s="63"/>
      <c r="S52" s="63"/>
      <c r="T52" s="63"/>
      <c r="U52" s="65">
        <f t="shared" si="45"/>
        <v>0</v>
      </c>
      <c r="V52" s="44"/>
      <c r="W52" s="53">
        <f>SUM(I52,M52,Q52,U52)</f>
        <v>0</v>
      </c>
      <c r="X52" s="65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5006</v>
      </c>
      <c r="Y52" s="65">
        <f t="shared" si="46"/>
        <v>5006</v>
      </c>
    </row>
    <row r="53" spans="1:25" x14ac:dyDescent="0.2">
      <c r="A53" s="45"/>
      <c r="B53" s="45" t="s">
        <v>42</v>
      </c>
      <c r="C53" s="44"/>
      <c r="D53" s="63"/>
      <c r="E53" s="64"/>
      <c r="F53" s="63"/>
      <c r="G53" s="63"/>
      <c r="H53" s="63"/>
      <c r="I53" s="65">
        <f t="shared" si="42"/>
        <v>0</v>
      </c>
      <c r="J53" s="63"/>
      <c r="K53" s="63"/>
      <c r="L53" s="63"/>
      <c r="M53" s="65">
        <f t="shared" si="43"/>
        <v>0</v>
      </c>
      <c r="N53" s="63"/>
      <c r="O53" s="63"/>
      <c r="P53" s="63"/>
      <c r="Q53" s="65">
        <f t="shared" si="44"/>
        <v>0</v>
      </c>
      <c r="R53" s="63"/>
      <c r="S53" s="63"/>
      <c r="T53" s="63"/>
      <c r="U53" s="65">
        <f t="shared" si="45"/>
        <v>0</v>
      </c>
      <c r="V53" s="44"/>
      <c r="W53" s="53">
        <f>SUM(I53,M53,Q53,U53)</f>
        <v>0</v>
      </c>
      <c r="X53" s="65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3600</v>
      </c>
      <c r="Y53" s="65">
        <f t="shared" si="46"/>
        <v>3600</v>
      </c>
    </row>
    <row r="54" spans="1:25" x14ac:dyDescent="0.2">
      <c r="A54" s="45"/>
      <c r="B54" s="45" t="s">
        <v>43</v>
      </c>
      <c r="C54" s="44"/>
      <c r="D54" s="63"/>
      <c r="E54" s="64"/>
      <c r="F54" s="63"/>
      <c r="G54" s="63"/>
      <c r="H54" s="63"/>
      <c r="I54" s="65">
        <f t="shared" si="42"/>
        <v>0</v>
      </c>
      <c r="J54" s="63"/>
      <c r="K54" s="63"/>
      <c r="L54" s="63"/>
      <c r="M54" s="65">
        <f t="shared" si="43"/>
        <v>0</v>
      </c>
      <c r="N54" s="63"/>
      <c r="O54" s="63"/>
      <c r="P54" s="63"/>
      <c r="Q54" s="65">
        <f t="shared" si="44"/>
        <v>0</v>
      </c>
      <c r="R54" s="63"/>
      <c r="S54" s="63"/>
      <c r="T54" s="63"/>
      <c r="U54" s="65">
        <f t="shared" si="45"/>
        <v>0</v>
      </c>
      <c r="V54" s="44"/>
      <c r="W54" s="53">
        <f>SUM(I54,M54,Q54,U54)</f>
        <v>0</v>
      </c>
      <c r="X54" s="65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46400</v>
      </c>
      <c r="Y54" s="65">
        <f t="shared" si="46"/>
        <v>46400</v>
      </c>
    </row>
    <row r="55" spans="1:25" x14ac:dyDescent="0.2">
      <c r="A55" s="45"/>
      <c r="B55" s="54" t="s">
        <v>44</v>
      </c>
      <c r="C55" s="44"/>
      <c r="D55" s="55">
        <f>SUM(D50:D54)</f>
        <v>0</v>
      </c>
      <c r="E55" s="56"/>
      <c r="F55" s="55">
        <f>SUM(F50:F54)</f>
        <v>0</v>
      </c>
      <c r="G55" s="55">
        <f>SUM(G50:G54)</f>
        <v>0</v>
      </c>
      <c r="H55" s="55">
        <f>SUM(H50:H54)</f>
        <v>0</v>
      </c>
      <c r="I55" s="55">
        <f t="shared" si="42"/>
        <v>0</v>
      </c>
      <c r="J55" s="55">
        <f>SUM(J50:J54)</f>
        <v>0</v>
      </c>
      <c r="K55" s="55">
        <f>SUM(K50:K54)</f>
        <v>0</v>
      </c>
      <c r="L55" s="55">
        <f>SUM(L50:L54)</f>
        <v>0</v>
      </c>
      <c r="M55" s="55">
        <f t="shared" si="43"/>
        <v>0</v>
      </c>
      <c r="N55" s="55">
        <f>SUM(N50:N54)</f>
        <v>0</v>
      </c>
      <c r="O55" s="55">
        <f>SUM(O50:O54)</f>
        <v>0</v>
      </c>
      <c r="P55" s="55">
        <f>SUM(P50:P54)</f>
        <v>0</v>
      </c>
      <c r="Q55" s="55">
        <f t="shared" si="44"/>
        <v>0</v>
      </c>
      <c r="R55" s="55">
        <f>SUM(R50:R54)</f>
        <v>0</v>
      </c>
      <c r="S55" s="55">
        <f>SUM(S50:S54)</f>
        <v>0</v>
      </c>
      <c r="T55" s="55">
        <f>SUM(T50:T54)</f>
        <v>0</v>
      </c>
      <c r="U55" s="55">
        <f t="shared" si="45"/>
        <v>0</v>
      </c>
      <c r="V55" s="44"/>
      <c r="W55" s="55">
        <f>SUM(W50:W54)</f>
        <v>0</v>
      </c>
      <c r="X55" s="55">
        <f>SUM(X50:X54)</f>
        <v>396610</v>
      </c>
      <c r="Y55" s="55">
        <f t="shared" si="46"/>
        <v>396610</v>
      </c>
    </row>
    <row r="56" spans="1:25" x14ac:dyDescent="0.2">
      <c r="A56" s="45"/>
      <c r="B56" s="51"/>
      <c r="C56" s="44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44"/>
      <c r="W56" s="59"/>
      <c r="X56" s="59"/>
      <c r="Y56" s="59"/>
    </row>
    <row r="57" spans="1:25" ht="13.5" x14ac:dyDescent="0.25">
      <c r="A57" s="66" t="s">
        <v>45</v>
      </c>
      <c r="B57" s="45"/>
      <c r="C57" s="44"/>
      <c r="D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4"/>
      <c r="W57" s="45"/>
      <c r="X57" s="45"/>
      <c r="Y57" s="45"/>
    </row>
    <row r="58" spans="1:25" x14ac:dyDescent="0.2">
      <c r="A58" s="45"/>
      <c r="B58" s="45" t="s">
        <v>46</v>
      </c>
      <c r="C58" s="44"/>
      <c r="D58" s="63"/>
      <c r="E58" s="64"/>
      <c r="F58" s="63"/>
      <c r="G58" s="63"/>
      <c r="H58" s="63"/>
      <c r="I58" s="65">
        <f>SUM(F58:H58)</f>
        <v>0</v>
      </c>
      <c r="J58" s="63"/>
      <c r="K58" s="63"/>
      <c r="L58" s="63"/>
      <c r="M58" s="65">
        <f t="shared" ref="M58:M65" si="47">SUM(J58:L58)</f>
        <v>0</v>
      </c>
      <c r="N58" s="63"/>
      <c r="O58" s="63"/>
      <c r="P58" s="63"/>
      <c r="Q58" s="65">
        <f t="shared" ref="Q58:Q65" si="48">SUM(N58:P58)</f>
        <v>0</v>
      </c>
      <c r="R58" s="63"/>
      <c r="S58" s="63"/>
      <c r="T58" s="63"/>
      <c r="U58" s="65">
        <f t="shared" ref="U58:U65" si="49">SUM(R58:T58)</f>
        <v>0</v>
      </c>
      <c r="V58" s="44"/>
      <c r="W58" s="53">
        <f t="shared" ref="W58:W64" si="50">SUM(I58,M58,Q58,U58)</f>
        <v>0</v>
      </c>
      <c r="X58" s="65">
        <f>IF('Cover Sheet'!$A$9=References!$A$3,'Annual Budget'!K61,IF('Cover Sheet'!$A$9=References!$A$4,SUM('Annual Budget'!K61,'Annual Budget'!S61),IF('Cover Sheet'!$A$9=References!$A$5,SUM('Annual Budget'!K61,'Annual Budget'!S61,'Annual Budget'!O61),SUM('Annual Budget'!K61,'Annual Budget'!S61,'Annual Budget'!O61,'Annual Budget'!W61))))</f>
        <v>23496</v>
      </c>
      <c r="Y58" s="65">
        <f t="shared" ref="Y58:Y65" si="51">X58-W58</f>
        <v>23496</v>
      </c>
    </row>
    <row r="59" spans="1:25" x14ac:dyDescent="0.2">
      <c r="A59" s="45"/>
      <c r="B59" s="45" t="s">
        <v>47</v>
      </c>
      <c r="C59" s="44"/>
      <c r="D59" s="63"/>
      <c r="E59" s="64"/>
      <c r="F59" s="63"/>
      <c r="G59" s="63"/>
      <c r="H59" s="63"/>
      <c r="I59" s="65">
        <f t="shared" ref="I59:I65" si="52">SUM(F59:H59)</f>
        <v>0</v>
      </c>
      <c r="J59" s="63"/>
      <c r="K59" s="63"/>
      <c r="L59" s="63"/>
      <c r="M59" s="65">
        <f t="shared" si="47"/>
        <v>0</v>
      </c>
      <c r="N59" s="63"/>
      <c r="O59" s="63"/>
      <c r="P59" s="63"/>
      <c r="Q59" s="65">
        <f t="shared" si="48"/>
        <v>0</v>
      </c>
      <c r="R59" s="63"/>
      <c r="S59" s="63"/>
      <c r="T59" s="63"/>
      <c r="U59" s="65">
        <f t="shared" si="49"/>
        <v>0</v>
      </c>
      <c r="V59" s="44"/>
      <c r="W59" s="53">
        <f t="shared" si="50"/>
        <v>0</v>
      </c>
      <c r="X59" s="65">
        <f>IF('Cover Sheet'!$A$9=References!$A$3,'Annual Budget'!K62,IF('Cover Sheet'!$A$9=References!$A$4,SUM('Annual Budget'!K62,'Annual Budget'!S62),IF('Cover Sheet'!$A$9=References!$A$5,SUM('Annual Budget'!K62,'Annual Budget'!S62,'Annual Budget'!O62),SUM('Annual Budget'!K62,'Annual Budget'!S62,'Annual Budget'!O62,'Annual Budget'!W62))))</f>
        <v>4500</v>
      </c>
      <c r="Y59" s="65">
        <f t="shared" si="51"/>
        <v>4500</v>
      </c>
    </row>
    <row r="60" spans="1:25" x14ac:dyDescent="0.2">
      <c r="A60" s="45"/>
      <c r="B60" s="45" t="s">
        <v>48</v>
      </c>
      <c r="C60" s="44"/>
      <c r="D60" s="63"/>
      <c r="E60" s="64"/>
      <c r="F60" s="63"/>
      <c r="G60" s="63"/>
      <c r="H60" s="63"/>
      <c r="I60" s="65">
        <f t="shared" si="52"/>
        <v>0</v>
      </c>
      <c r="J60" s="63"/>
      <c r="K60" s="63"/>
      <c r="L60" s="63"/>
      <c r="M60" s="65">
        <f t="shared" si="47"/>
        <v>0</v>
      </c>
      <c r="N60" s="63"/>
      <c r="O60" s="63"/>
      <c r="P60" s="63"/>
      <c r="Q60" s="65">
        <f t="shared" si="48"/>
        <v>0</v>
      </c>
      <c r="R60" s="63"/>
      <c r="S60" s="63"/>
      <c r="T60" s="63"/>
      <c r="U60" s="65">
        <f t="shared" si="49"/>
        <v>0</v>
      </c>
      <c r="V60" s="44"/>
      <c r="W60" s="53">
        <f t="shared" si="50"/>
        <v>0</v>
      </c>
      <c r="X60" s="65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5604</v>
      </c>
      <c r="Y60" s="65">
        <f t="shared" si="51"/>
        <v>5604</v>
      </c>
    </row>
    <row r="61" spans="1:25" x14ac:dyDescent="0.2">
      <c r="A61" s="45"/>
      <c r="B61" s="45" t="s">
        <v>49</v>
      </c>
      <c r="C61" s="44"/>
      <c r="D61" s="63"/>
      <c r="E61" s="64"/>
      <c r="F61" s="63"/>
      <c r="G61" s="63"/>
      <c r="H61" s="63"/>
      <c r="I61" s="65">
        <f t="shared" si="52"/>
        <v>0</v>
      </c>
      <c r="J61" s="63"/>
      <c r="K61" s="63"/>
      <c r="L61" s="63"/>
      <c r="M61" s="65">
        <f t="shared" si="47"/>
        <v>0</v>
      </c>
      <c r="N61" s="63"/>
      <c r="O61" s="63"/>
      <c r="P61" s="63"/>
      <c r="Q61" s="65">
        <f t="shared" si="48"/>
        <v>0</v>
      </c>
      <c r="R61" s="63"/>
      <c r="S61" s="63"/>
      <c r="T61" s="63"/>
      <c r="U61" s="65">
        <f t="shared" si="49"/>
        <v>0</v>
      </c>
      <c r="V61" s="44"/>
      <c r="W61" s="53">
        <f t="shared" si="50"/>
        <v>0</v>
      </c>
      <c r="X61" s="65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35496</v>
      </c>
      <c r="Y61" s="65">
        <f t="shared" si="51"/>
        <v>35496</v>
      </c>
    </row>
    <row r="62" spans="1:25" x14ac:dyDescent="0.2">
      <c r="A62" s="45"/>
      <c r="B62" s="45" t="s">
        <v>50</v>
      </c>
      <c r="C62" s="44"/>
      <c r="D62" s="63"/>
      <c r="E62" s="64"/>
      <c r="F62" s="63"/>
      <c r="G62" s="63"/>
      <c r="H62" s="63"/>
      <c r="I62" s="65">
        <f t="shared" si="52"/>
        <v>0</v>
      </c>
      <c r="J62" s="63"/>
      <c r="K62" s="63"/>
      <c r="L62" s="63"/>
      <c r="M62" s="65">
        <f t="shared" si="47"/>
        <v>0</v>
      </c>
      <c r="N62" s="63"/>
      <c r="O62" s="63"/>
      <c r="P62" s="63"/>
      <c r="Q62" s="65">
        <f t="shared" si="48"/>
        <v>0</v>
      </c>
      <c r="R62" s="63"/>
      <c r="S62" s="63"/>
      <c r="T62" s="63"/>
      <c r="U62" s="65">
        <f t="shared" si="49"/>
        <v>0</v>
      </c>
      <c r="V62" s="44"/>
      <c r="W62" s="53">
        <f t="shared" si="50"/>
        <v>0</v>
      </c>
      <c r="X62" s="65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3504</v>
      </c>
      <c r="Y62" s="65">
        <f t="shared" si="51"/>
        <v>3504</v>
      </c>
    </row>
    <row r="63" spans="1:25" x14ac:dyDescent="0.2">
      <c r="A63" s="45"/>
      <c r="B63" s="45" t="s">
        <v>51</v>
      </c>
      <c r="C63" s="44"/>
      <c r="D63" s="63"/>
      <c r="E63" s="64"/>
      <c r="F63" s="63"/>
      <c r="G63" s="63"/>
      <c r="H63" s="63"/>
      <c r="I63" s="65">
        <f t="shared" si="52"/>
        <v>0</v>
      </c>
      <c r="J63" s="63"/>
      <c r="K63" s="63"/>
      <c r="L63" s="63"/>
      <c r="M63" s="65">
        <f t="shared" si="47"/>
        <v>0</v>
      </c>
      <c r="N63" s="63"/>
      <c r="O63" s="63"/>
      <c r="P63" s="63"/>
      <c r="Q63" s="65">
        <f t="shared" si="48"/>
        <v>0</v>
      </c>
      <c r="R63" s="63"/>
      <c r="S63" s="63"/>
      <c r="T63" s="63"/>
      <c r="U63" s="65">
        <f t="shared" si="49"/>
        <v>0</v>
      </c>
      <c r="V63" s="44"/>
      <c r="W63" s="53">
        <f t="shared" si="50"/>
        <v>0</v>
      </c>
      <c r="X63" s="65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996</v>
      </c>
      <c r="Y63" s="65">
        <f t="shared" si="51"/>
        <v>996</v>
      </c>
    </row>
    <row r="64" spans="1:25" x14ac:dyDescent="0.2">
      <c r="A64" s="45"/>
      <c r="B64" s="45" t="s">
        <v>52</v>
      </c>
      <c r="C64" s="44"/>
      <c r="D64" s="63"/>
      <c r="E64" s="64"/>
      <c r="F64" s="63"/>
      <c r="G64" s="63"/>
      <c r="H64" s="63"/>
      <c r="I64" s="65">
        <f t="shared" si="52"/>
        <v>0</v>
      </c>
      <c r="J64" s="63"/>
      <c r="K64" s="63"/>
      <c r="L64" s="63"/>
      <c r="M64" s="65">
        <f t="shared" si="47"/>
        <v>0</v>
      </c>
      <c r="N64" s="63"/>
      <c r="O64" s="63"/>
      <c r="P64" s="63"/>
      <c r="Q64" s="65">
        <f t="shared" si="48"/>
        <v>0</v>
      </c>
      <c r="R64" s="63"/>
      <c r="S64" s="63"/>
      <c r="T64" s="63"/>
      <c r="U64" s="65">
        <f t="shared" si="49"/>
        <v>0</v>
      </c>
      <c r="V64" s="44"/>
      <c r="W64" s="53">
        <f t="shared" si="50"/>
        <v>0</v>
      </c>
      <c r="X64" s="65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3504</v>
      </c>
      <c r="Y64" s="65">
        <f t="shared" si="51"/>
        <v>3504</v>
      </c>
    </row>
    <row r="65" spans="1:25" x14ac:dyDescent="0.2">
      <c r="A65" s="45"/>
      <c r="B65" s="54" t="s">
        <v>53</v>
      </c>
      <c r="C65" s="44"/>
      <c r="D65" s="55">
        <f>SUM(D58:D64)</f>
        <v>0</v>
      </c>
      <c r="E65" s="56"/>
      <c r="F65" s="55">
        <f>SUM(F58:F64)</f>
        <v>0</v>
      </c>
      <c r="G65" s="55">
        <f>SUM(G58:G64)</f>
        <v>0</v>
      </c>
      <c r="H65" s="55">
        <f>SUM(H58:H64)</f>
        <v>0</v>
      </c>
      <c r="I65" s="55">
        <f t="shared" si="52"/>
        <v>0</v>
      </c>
      <c r="J65" s="55">
        <f>SUM(J58:J64)</f>
        <v>0</v>
      </c>
      <c r="K65" s="55">
        <f>SUM(K58:K64)</f>
        <v>0</v>
      </c>
      <c r="L65" s="55">
        <f>SUM(L58:L64)</f>
        <v>0</v>
      </c>
      <c r="M65" s="55">
        <f t="shared" si="47"/>
        <v>0</v>
      </c>
      <c r="N65" s="55">
        <f>SUM(N58:N64)</f>
        <v>0</v>
      </c>
      <c r="O65" s="55">
        <f>SUM(O58:O64)</f>
        <v>0</v>
      </c>
      <c r="P65" s="55">
        <f>SUM(P58:P64)</f>
        <v>0</v>
      </c>
      <c r="Q65" s="55">
        <f t="shared" si="48"/>
        <v>0</v>
      </c>
      <c r="R65" s="55">
        <f>SUM(R58:R64)</f>
        <v>0</v>
      </c>
      <c r="S65" s="55">
        <f>SUM(S58:S64)</f>
        <v>0</v>
      </c>
      <c r="T65" s="55">
        <f>SUM(T58:T64)</f>
        <v>0</v>
      </c>
      <c r="U65" s="55">
        <f t="shared" si="49"/>
        <v>0</v>
      </c>
      <c r="V65" s="44"/>
      <c r="W65" s="55">
        <f>SUM(W58:W64)</f>
        <v>0</v>
      </c>
      <c r="X65" s="55">
        <f>SUM(X58:X64)</f>
        <v>77100</v>
      </c>
      <c r="Y65" s="55">
        <f t="shared" si="51"/>
        <v>77100</v>
      </c>
    </row>
    <row r="66" spans="1:25" x14ac:dyDescent="0.2">
      <c r="A66" s="45"/>
      <c r="B66" s="51"/>
      <c r="C66" s="4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44"/>
      <c r="W66" s="59"/>
      <c r="X66" s="59"/>
      <c r="Y66" s="59"/>
    </row>
    <row r="67" spans="1:25" ht="13.5" x14ac:dyDescent="0.25">
      <c r="A67" s="66" t="s">
        <v>54</v>
      </c>
      <c r="B67" s="45"/>
      <c r="C67" s="44"/>
      <c r="D67" s="65"/>
      <c r="E67" s="64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44"/>
      <c r="W67" s="65"/>
      <c r="X67" s="65"/>
      <c r="Y67" s="65"/>
    </row>
    <row r="68" spans="1:25" x14ac:dyDescent="0.2">
      <c r="A68" s="45"/>
      <c r="B68" s="45" t="s">
        <v>55</v>
      </c>
      <c r="C68" s="44"/>
      <c r="D68" s="63"/>
      <c r="E68" s="64"/>
      <c r="F68" s="63"/>
      <c r="G68" s="63"/>
      <c r="H68" s="63"/>
      <c r="I68" s="65">
        <f t="shared" ref="I68:I74" si="53">SUM(F68:H68)</f>
        <v>0</v>
      </c>
      <c r="J68" s="63"/>
      <c r="K68" s="63"/>
      <c r="L68" s="63"/>
      <c r="M68" s="65">
        <f t="shared" ref="M68:M74" si="54">SUM(J68:L68)</f>
        <v>0</v>
      </c>
      <c r="N68" s="63"/>
      <c r="O68" s="63"/>
      <c r="P68" s="63"/>
      <c r="Q68" s="65">
        <f t="shared" ref="Q68:Q74" si="55">SUM(N68:P68)</f>
        <v>0</v>
      </c>
      <c r="R68" s="63"/>
      <c r="S68" s="63"/>
      <c r="T68" s="63"/>
      <c r="U68" s="65">
        <f t="shared" ref="U68:U74" si="56">SUM(R68:T68)</f>
        <v>0</v>
      </c>
      <c r="V68" s="44"/>
      <c r="W68" s="53">
        <f t="shared" ref="W68:W73" si="57">SUM(I68,M68,Q68,U68)</f>
        <v>0</v>
      </c>
      <c r="X68" s="65">
        <f>IF('Cover Sheet'!$A$9=References!$A$3,'Annual Budget'!K71,IF('Cover Sheet'!$A$9=References!$A$4,SUM('Annual Budget'!K71,'Annual Budget'!S71),IF('Cover Sheet'!$A$9=References!$A$5,SUM('Annual Budget'!K71,'Annual Budget'!S71,'Annual Budget'!O71),SUM('Annual Budget'!K71,'Annual Budget'!S71,'Annual Budget'!O71,'Annual Budget'!W71))))</f>
        <v>6110</v>
      </c>
      <c r="Y68" s="65">
        <f t="shared" ref="Y68:Y76" si="58">X68-W68</f>
        <v>6110</v>
      </c>
    </row>
    <row r="69" spans="1:25" x14ac:dyDescent="0.2">
      <c r="A69" s="45"/>
      <c r="B69" s="45" t="s">
        <v>56</v>
      </c>
      <c r="C69" s="44"/>
      <c r="D69" s="63"/>
      <c r="E69" s="64"/>
      <c r="F69" s="63"/>
      <c r="G69" s="63"/>
      <c r="H69" s="63"/>
      <c r="I69" s="65">
        <f>SUM(F69:H69)</f>
        <v>0</v>
      </c>
      <c r="J69" s="63"/>
      <c r="K69" s="63"/>
      <c r="L69" s="63"/>
      <c r="M69" s="65">
        <f>SUM(J69:L69)</f>
        <v>0</v>
      </c>
      <c r="N69" s="63"/>
      <c r="O69" s="63"/>
      <c r="P69" s="63"/>
      <c r="Q69" s="65">
        <f>SUM(N69:P69)</f>
        <v>0</v>
      </c>
      <c r="R69" s="63"/>
      <c r="S69" s="63"/>
      <c r="T69" s="63"/>
      <c r="U69" s="65">
        <f>SUM(R69:T69)</f>
        <v>0</v>
      </c>
      <c r="V69" s="44"/>
      <c r="W69" s="53">
        <f>SUM(I69,M69,Q69,U69)</f>
        <v>0</v>
      </c>
      <c r="X69" s="65">
        <f>IF('Cover Sheet'!$A$9=References!$A$3,'Annual Budget'!K72,IF('Cover Sheet'!$A$9=References!$A$4,SUM('Annual Budget'!K72,'Annual Budget'!S72),IF('Cover Sheet'!$A$9=References!$A$5,SUM('Annual Budget'!K72,'Annual Budget'!S72,'Annual Budget'!O72),SUM('Annual Budget'!K72,'Annual Budget'!S72,'Annual Budget'!O72,'Annual Budget'!W72))))</f>
        <v>250</v>
      </c>
      <c r="Y69" s="65">
        <f>X69-W69</f>
        <v>250</v>
      </c>
    </row>
    <row r="70" spans="1:25" x14ac:dyDescent="0.2">
      <c r="A70" s="45"/>
      <c r="B70" s="45" t="s">
        <v>160</v>
      </c>
      <c r="C70" s="44"/>
      <c r="D70" s="63"/>
      <c r="E70" s="64"/>
      <c r="F70" s="63"/>
      <c r="G70" s="63"/>
      <c r="H70" s="63"/>
      <c r="I70" s="65">
        <f t="shared" si="53"/>
        <v>0</v>
      </c>
      <c r="J70" s="63"/>
      <c r="K70" s="63"/>
      <c r="L70" s="63"/>
      <c r="M70" s="65">
        <f t="shared" si="54"/>
        <v>0</v>
      </c>
      <c r="N70" s="63"/>
      <c r="O70" s="63"/>
      <c r="P70" s="63"/>
      <c r="Q70" s="65">
        <f t="shared" si="55"/>
        <v>0</v>
      </c>
      <c r="R70" s="63"/>
      <c r="S70" s="63"/>
      <c r="T70" s="63"/>
      <c r="U70" s="65">
        <f t="shared" si="56"/>
        <v>0</v>
      </c>
      <c r="V70" s="44"/>
      <c r="W70" s="53">
        <f t="shared" si="57"/>
        <v>0</v>
      </c>
      <c r="X70" s="65">
        <f>IF('Cover Sheet'!$A$9=References!$A$3,'Annual Budget'!K74,IF('Cover Sheet'!$A$9=References!$A$4,SUM('Annual Budget'!K74,'Annual Budget'!S74),IF('Cover Sheet'!$A$9=References!$A$5,SUM('Annual Budget'!K74,'Annual Budget'!S74,'Annual Budget'!O74),SUM('Annual Budget'!K74,'Annual Budget'!S74,'Annual Budget'!O74,'Annual Budget'!W74))))</f>
        <v>19500</v>
      </c>
      <c r="Y70" s="65">
        <f t="shared" si="58"/>
        <v>19500</v>
      </c>
    </row>
    <row r="71" spans="1:25" x14ac:dyDescent="0.2">
      <c r="A71" s="45"/>
      <c r="B71" s="45" t="s">
        <v>59</v>
      </c>
      <c r="C71" s="44"/>
      <c r="D71" s="63"/>
      <c r="E71" s="64"/>
      <c r="F71" s="63"/>
      <c r="G71" s="63"/>
      <c r="H71" s="63"/>
      <c r="I71" s="65">
        <f t="shared" si="53"/>
        <v>0</v>
      </c>
      <c r="J71" s="63"/>
      <c r="K71" s="63"/>
      <c r="L71" s="63"/>
      <c r="M71" s="65">
        <f t="shared" si="54"/>
        <v>0</v>
      </c>
      <c r="N71" s="63"/>
      <c r="O71" s="63"/>
      <c r="P71" s="63"/>
      <c r="Q71" s="65">
        <f t="shared" si="55"/>
        <v>0</v>
      </c>
      <c r="R71" s="63"/>
      <c r="S71" s="63"/>
      <c r="T71" s="63"/>
      <c r="U71" s="65">
        <f t="shared" si="56"/>
        <v>0</v>
      </c>
      <c r="V71" s="44"/>
      <c r="W71" s="53">
        <f t="shared" si="57"/>
        <v>0</v>
      </c>
      <c r="X71" s="65">
        <f>IF('Cover Sheet'!$A$9=References!$A$3,'Annual Budget'!K75,IF('Cover Sheet'!$A$9=References!$A$4,SUM('Annual Budget'!K75,'Annual Budget'!S75),IF('Cover Sheet'!$A$9=References!$A$5,SUM('Annual Budget'!K75,'Annual Budget'!S75,'Annual Budget'!O75),SUM('Annual Budget'!K75,'Annual Budget'!S75,'Annual Budget'!O75,'Annual Budget'!W75))))</f>
        <v>0</v>
      </c>
      <c r="Y71" s="65">
        <f t="shared" si="58"/>
        <v>0</v>
      </c>
    </row>
    <row r="72" spans="1:25" x14ac:dyDescent="0.2">
      <c r="A72" s="45"/>
      <c r="B72" s="45" t="s">
        <v>67</v>
      </c>
      <c r="C72" s="44"/>
      <c r="D72" s="63"/>
      <c r="E72" s="64"/>
      <c r="F72" s="63"/>
      <c r="G72" s="63"/>
      <c r="H72" s="63"/>
      <c r="I72" s="65">
        <f t="shared" si="53"/>
        <v>0</v>
      </c>
      <c r="J72" s="63"/>
      <c r="K72" s="63"/>
      <c r="L72" s="63"/>
      <c r="M72" s="65">
        <f t="shared" si="54"/>
        <v>0</v>
      </c>
      <c r="N72" s="63"/>
      <c r="O72" s="63"/>
      <c r="P72" s="63"/>
      <c r="Q72" s="65">
        <f t="shared" si="55"/>
        <v>0</v>
      </c>
      <c r="R72" s="63"/>
      <c r="S72" s="63"/>
      <c r="T72" s="63"/>
      <c r="U72" s="65">
        <f t="shared" si="56"/>
        <v>0</v>
      </c>
      <c r="V72" s="44"/>
      <c r="W72" s="53">
        <f t="shared" si="57"/>
        <v>0</v>
      </c>
      <c r="X72" s="65">
        <f>IF('Cover Sheet'!$A$9=References!$A$3,'Annual Budget'!K76,IF('Cover Sheet'!$A$9=References!$A$4,SUM('Annual Budget'!K76,'Annual Budget'!S76),IF('Cover Sheet'!$A$9=References!$A$5,SUM('Annual Budget'!K76,'Annual Budget'!S76,'Annual Budget'!O76),SUM('Annual Budget'!K76,'Annual Budget'!S76,'Annual Budget'!O76,'Annual Budget'!W76))))</f>
        <v>0</v>
      </c>
      <c r="Y72" s="65">
        <f t="shared" si="58"/>
        <v>0</v>
      </c>
    </row>
    <row r="73" spans="1:25" x14ac:dyDescent="0.2">
      <c r="A73" s="45"/>
      <c r="B73" s="45" t="s">
        <v>60</v>
      </c>
      <c r="C73" s="44"/>
      <c r="D73" s="63"/>
      <c r="E73" s="64"/>
      <c r="F73" s="63"/>
      <c r="G73" s="63"/>
      <c r="H73" s="63"/>
      <c r="I73" s="65">
        <f t="shared" si="53"/>
        <v>0</v>
      </c>
      <c r="J73" s="63"/>
      <c r="K73" s="63"/>
      <c r="L73" s="63"/>
      <c r="M73" s="65">
        <f t="shared" si="54"/>
        <v>0</v>
      </c>
      <c r="N73" s="63"/>
      <c r="O73" s="63"/>
      <c r="P73" s="63"/>
      <c r="Q73" s="65">
        <f t="shared" si="55"/>
        <v>0</v>
      </c>
      <c r="R73" s="63"/>
      <c r="S73" s="63"/>
      <c r="T73" s="63"/>
      <c r="U73" s="65">
        <f t="shared" si="56"/>
        <v>0</v>
      </c>
      <c r="V73" s="44"/>
      <c r="W73" s="53">
        <f t="shared" si="57"/>
        <v>0</v>
      </c>
      <c r="X73" s="65">
        <f>IF('Cover Sheet'!$A$9=References!$A$3,'Annual Budget'!K77,IF('Cover Sheet'!$A$9=References!$A$4,SUM('Annual Budget'!K77,'Annual Budget'!S77),IF('Cover Sheet'!$A$9=References!$A$5,SUM('Annual Budget'!K77,'Annual Budget'!S77,'Annual Budget'!O77),SUM('Annual Budget'!K77,'Annual Budget'!S77,'Annual Budget'!O77,'Annual Budget'!W77))))</f>
        <v>7440</v>
      </c>
      <c r="Y73" s="65">
        <f t="shared" si="58"/>
        <v>7440</v>
      </c>
    </row>
    <row r="74" spans="1:25" x14ac:dyDescent="0.2">
      <c r="A74" s="45"/>
      <c r="B74" s="67" t="s">
        <v>61</v>
      </c>
      <c r="C74" s="44"/>
      <c r="D74" s="68">
        <f>SUM(D68:D73)</f>
        <v>0</v>
      </c>
      <c r="E74" s="56"/>
      <c r="F74" s="68">
        <f>SUM(F68:F73)</f>
        <v>0</v>
      </c>
      <c r="G74" s="68">
        <f>SUM(G68:G73)</f>
        <v>0</v>
      </c>
      <c r="H74" s="68">
        <f>SUM(H68:H73)</f>
        <v>0</v>
      </c>
      <c r="I74" s="68">
        <f t="shared" si="53"/>
        <v>0</v>
      </c>
      <c r="J74" s="68">
        <f>SUM(J68:J73)</f>
        <v>0</v>
      </c>
      <c r="K74" s="68">
        <f>SUM(K68:K73)</f>
        <v>0</v>
      </c>
      <c r="L74" s="68">
        <f>SUM(L68:L73)</f>
        <v>0</v>
      </c>
      <c r="M74" s="68">
        <f t="shared" si="54"/>
        <v>0</v>
      </c>
      <c r="N74" s="68">
        <f>SUM(N68:N73)</f>
        <v>0</v>
      </c>
      <c r="O74" s="68">
        <f>SUM(O68:O73)</f>
        <v>0</v>
      </c>
      <c r="P74" s="68">
        <f>SUM(P68:P73)</f>
        <v>0</v>
      </c>
      <c r="Q74" s="68">
        <f t="shared" si="55"/>
        <v>0</v>
      </c>
      <c r="R74" s="68">
        <f>SUM(R68:R73)</f>
        <v>0</v>
      </c>
      <c r="S74" s="68">
        <f>SUM(S68:S73)</f>
        <v>0</v>
      </c>
      <c r="T74" s="68">
        <f>SUM(T68:T73)</f>
        <v>0</v>
      </c>
      <c r="U74" s="68">
        <f t="shared" si="56"/>
        <v>0</v>
      </c>
      <c r="V74" s="44"/>
      <c r="W74" s="68">
        <f>SUM(W68:W73)</f>
        <v>0</v>
      </c>
      <c r="X74" s="68">
        <f>SUM(X68:X73)</f>
        <v>33300</v>
      </c>
      <c r="Y74" s="68">
        <f t="shared" si="58"/>
        <v>33300</v>
      </c>
    </row>
    <row r="75" spans="1:25" x14ac:dyDescent="0.2">
      <c r="A75" s="45"/>
      <c r="B75" s="54" t="s">
        <v>62</v>
      </c>
      <c r="C75" s="44"/>
      <c r="D75" s="55">
        <f>D74+D65+D55+D47+D36</f>
        <v>0</v>
      </c>
      <c r="E75" s="56"/>
      <c r="F75" s="55">
        <f>F74+F65+F55+F47+F36</f>
        <v>0</v>
      </c>
      <c r="G75" s="55">
        <f>G74+G65+G55+G47+G36</f>
        <v>0</v>
      </c>
      <c r="H75" s="55">
        <f>H74+H65+H55+H47+H36</f>
        <v>0</v>
      </c>
      <c r="I75" s="55">
        <f>I74+I65+I55+I47+I36</f>
        <v>0</v>
      </c>
      <c r="J75" s="55">
        <f>J74+J65+J55+J47+J36</f>
        <v>0</v>
      </c>
      <c r="K75" s="55">
        <f>K74+K65+K55+K47+K36</f>
        <v>0</v>
      </c>
      <c r="L75" s="55">
        <f>L74+L65+L55+L47+L36</f>
        <v>0</v>
      </c>
      <c r="M75" s="55">
        <f>M74+M65+M55+M47+M36</f>
        <v>0</v>
      </c>
      <c r="N75" s="55">
        <f>N74+N65+N55+N47+N36</f>
        <v>0</v>
      </c>
      <c r="O75" s="55">
        <f>O74+O65+O55+O47+O36</f>
        <v>0</v>
      </c>
      <c r="P75" s="55">
        <f>P74+P65+P55+P47+P36</f>
        <v>0</v>
      </c>
      <c r="Q75" s="55">
        <f>Q74+Q65+Q55+Q47+Q36</f>
        <v>0</v>
      </c>
      <c r="R75" s="55">
        <f>R74+R65+R55+R47+R36</f>
        <v>0</v>
      </c>
      <c r="S75" s="55">
        <f>S74+S65+S55+S47+S36</f>
        <v>0</v>
      </c>
      <c r="T75" s="55">
        <f>T74+T65+T55+T47+T36</f>
        <v>0</v>
      </c>
      <c r="U75" s="69">
        <f>U74+U65+U55+U47+U36</f>
        <v>0</v>
      </c>
      <c r="V75" s="44"/>
      <c r="W75" s="69">
        <f>W74+W65+W55+W47+W36</f>
        <v>0</v>
      </c>
      <c r="X75" s="69">
        <f>X74+X65+X55+X47+X36</f>
        <v>2127960</v>
      </c>
      <c r="Y75" s="55">
        <f t="shared" si="58"/>
        <v>2127960</v>
      </c>
    </row>
    <row r="76" spans="1:25" ht="12.75" customHeight="1" x14ac:dyDescent="0.2">
      <c r="A76" s="57" t="s">
        <v>63</v>
      </c>
      <c r="B76" s="54"/>
      <c r="C76" s="44"/>
      <c r="D76" s="55">
        <f>D17-D75</f>
        <v>0</v>
      </c>
      <c r="E76" s="56"/>
      <c r="F76" s="55">
        <f>F17-F75</f>
        <v>0</v>
      </c>
      <c r="G76" s="55">
        <f>G17-G75</f>
        <v>0</v>
      </c>
      <c r="H76" s="55">
        <f>H17-H75</f>
        <v>0</v>
      </c>
      <c r="I76" s="55">
        <f>I17-I75</f>
        <v>0</v>
      </c>
      <c r="J76" s="55">
        <f>J17-J75</f>
        <v>0</v>
      </c>
      <c r="K76" s="55">
        <f>K17-K75</f>
        <v>0</v>
      </c>
      <c r="L76" s="55">
        <f>L17-L75</f>
        <v>0</v>
      </c>
      <c r="M76" s="55">
        <f>M17-M75</f>
        <v>0</v>
      </c>
      <c r="N76" s="55">
        <f>N17-N75</f>
        <v>0</v>
      </c>
      <c r="O76" s="55">
        <f>O17-O75</f>
        <v>0</v>
      </c>
      <c r="P76" s="55">
        <f>P17-P75</f>
        <v>0</v>
      </c>
      <c r="Q76" s="55">
        <f>Q17-Q75</f>
        <v>0</v>
      </c>
      <c r="R76" s="55">
        <f>R17-R75</f>
        <v>0</v>
      </c>
      <c r="S76" s="55">
        <f>S17-S75</f>
        <v>0</v>
      </c>
      <c r="T76" s="55">
        <f>T17-T75</f>
        <v>0</v>
      </c>
      <c r="U76" s="55">
        <f>U17-U75</f>
        <v>0</v>
      </c>
      <c r="V76" s="44"/>
      <c r="W76" s="55">
        <f>W17-W75</f>
        <v>0</v>
      </c>
      <c r="X76" s="55">
        <f>X17-X75</f>
        <v>24000</v>
      </c>
      <c r="Y76" s="55">
        <f t="shared" si="58"/>
        <v>24000</v>
      </c>
    </row>
    <row r="77" spans="1:25" ht="12.75" customHeight="1" x14ac:dyDescent="0.2">
      <c r="A77" s="57"/>
      <c r="B77" s="51"/>
      <c r="C77" s="44"/>
      <c r="D77" s="70"/>
      <c r="E77" s="56"/>
      <c r="F77" s="70"/>
      <c r="G77" s="70"/>
      <c r="H77" s="70"/>
      <c r="I77" s="56"/>
      <c r="J77" s="70"/>
      <c r="K77" s="70"/>
      <c r="L77" s="70"/>
      <c r="M77" s="56"/>
      <c r="N77" s="70"/>
      <c r="O77" s="70"/>
      <c r="P77" s="70"/>
      <c r="Q77" s="56"/>
      <c r="R77" s="70"/>
      <c r="S77" s="70"/>
      <c r="T77" s="70"/>
      <c r="U77" s="56"/>
      <c r="V77" s="44"/>
      <c r="W77" s="56"/>
      <c r="X77" s="56"/>
      <c r="Y77" s="56"/>
    </row>
    <row r="78" spans="1:25" ht="12.75" customHeight="1" x14ac:dyDescent="0.2">
      <c r="A78" s="45"/>
      <c r="B78" s="45" t="s">
        <v>168</v>
      </c>
      <c r="C78" s="44"/>
      <c r="D78" s="63"/>
      <c r="E78" s="64"/>
      <c r="F78" s="63"/>
      <c r="G78" s="63"/>
      <c r="H78" s="63"/>
      <c r="I78" s="65">
        <f>SUM(F78:H78)</f>
        <v>0</v>
      </c>
      <c r="J78" s="63"/>
      <c r="K78" s="63"/>
      <c r="L78" s="63"/>
      <c r="M78" s="65">
        <f>SUM(J78:L78)</f>
        <v>0</v>
      </c>
      <c r="N78" s="63"/>
      <c r="O78" s="63"/>
      <c r="P78" s="63"/>
      <c r="Q78" s="65">
        <f>SUM(N78:P78)</f>
        <v>0</v>
      </c>
      <c r="R78" s="63"/>
      <c r="S78" s="63"/>
      <c r="T78" s="63"/>
      <c r="U78" s="65">
        <f>SUM(R78:T78)</f>
        <v>0</v>
      </c>
      <c r="V78" s="44"/>
      <c r="W78" s="53">
        <f>SUM(I78,M78,Q78,U78)</f>
        <v>0</v>
      </c>
      <c r="X78" s="53">
        <f>SUM(J78,N78,R78,V78)</f>
        <v>0</v>
      </c>
      <c r="Y78" s="65">
        <f>X78-W78</f>
        <v>0</v>
      </c>
    </row>
    <row r="79" spans="1:25" ht="12.75" customHeight="1" x14ac:dyDescent="0.2">
      <c r="A79" s="45"/>
      <c r="B79" s="45" t="s">
        <v>64</v>
      </c>
      <c r="C79" s="44"/>
      <c r="D79" s="63"/>
      <c r="E79" s="64"/>
      <c r="F79" s="63"/>
      <c r="G79" s="63"/>
      <c r="H79" s="63"/>
      <c r="I79" s="65">
        <f>SUM(F79:H79)</f>
        <v>0</v>
      </c>
      <c r="J79" s="63"/>
      <c r="K79" s="63"/>
      <c r="L79" s="63"/>
      <c r="M79" s="65">
        <f>SUM(J79:L79)</f>
        <v>0</v>
      </c>
      <c r="N79" s="63"/>
      <c r="O79" s="63"/>
      <c r="P79" s="63"/>
      <c r="Q79" s="65">
        <f>SUM(N79:P79)</f>
        <v>0</v>
      </c>
      <c r="R79" s="63"/>
      <c r="S79" s="63"/>
      <c r="T79" s="63"/>
      <c r="U79" s="65">
        <f>SUM(R79:T79)</f>
        <v>0</v>
      </c>
      <c r="V79" s="44"/>
      <c r="W79" s="53">
        <f>SUM(I79,M79,Q79,U79)</f>
        <v>0</v>
      </c>
      <c r="X79" s="53">
        <f>SUM(J79,N79,R79,V79)</f>
        <v>0</v>
      </c>
      <c r="Y79" s="65">
        <f>X79-W79</f>
        <v>0</v>
      </c>
    </row>
    <row r="80" spans="1:25" x14ac:dyDescent="0.2">
      <c r="A80" s="57" t="s">
        <v>65</v>
      </c>
      <c r="B80" s="54"/>
      <c r="C80" s="44"/>
      <c r="D80" s="55">
        <f>D76-D79</f>
        <v>0</v>
      </c>
      <c r="E80" s="56"/>
      <c r="F80" s="55">
        <f t="shared" ref="F80:U80" si="59">F76-F79</f>
        <v>0</v>
      </c>
      <c r="G80" s="55">
        <f t="shared" si="59"/>
        <v>0</v>
      </c>
      <c r="H80" s="55">
        <f t="shared" si="59"/>
        <v>0</v>
      </c>
      <c r="I80" s="55">
        <f t="shared" si="59"/>
        <v>0</v>
      </c>
      <c r="J80" s="55">
        <f t="shared" si="59"/>
        <v>0</v>
      </c>
      <c r="K80" s="55">
        <f t="shared" si="59"/>
        <v>0</v>
      </c>
      <c r="L80" s="55">
        <f t="shared" si="59"/>
        <v>0</v>
      </c>
      <c r="M80" s="55">
        <f t="shared" si="59"/>
        <v>0</v>
      </c>
      <c r="N80" s="55">
        <f t="shared" si="59"/>
        <v>0</v>
      </c>
      <c r="O80" s="55">
        <f t="shared" si="59"/>
        <v>0</v>
      </c>
      <c r="P80" s="55">
        <f t="shared" si="59"/>
        <v>0</v>
      </c>
      <c r="Q80" s="55">
        <f t="shared" si="59"/>
        <v>0</v>
      </c>
      <c r="R80" s="55">
        <f t="shared" si="59"/>
        <v>0</v>
      </c>
      <c r="S80" s="55">
        <f t="shared" si="59"/>
        <v>0</v>
      </c>
      <c r="T80" s="55">
        <f t="shared" si="59"/>
        <v>0</v>
      </c>
      <c r="U80" s="55">
        <f t="shared" si="59"/>
        <v>0</v>
      </c>
      <c r="V80" s="44"/>
      <c r="W80" s="55">
        <f>W76-W79</f>
        <v>0</v>
      </c>
      <c r="X80" s="55">
        <f>X76-X79</f>
        <v>24000</v>
      </c>
      <c r="Y80" s="78">
        <f>X80-W80</f>
        <v>24000</v>
      </c>
    </row>
    <row r="82" spans="1:21" ht="12.75" customHeight="1" x14ac:dyDescent="0.2">
      <c r="A82" s="51" t="s">
        <v>161</v>
      </c>
    </row>
    <row r="83" spans="1:21" ht="12.75" customHeight="1" x14ac:dyDescent="0.2">
      <c r="B83" s="42" t="s">
        <v>162</v>
      </c>
      <c r="D83" s="63"/>
      <c r="F83" s="63"/>
      <c r="G83" s="63"/>
      <c r="H83" s="63"/>
      <c r="I83" s="65">
        <f>SUM(F83:H83)</f>
        <v>0</v>
      </c>
      <c r="J83" s="63"/>
      <c r="K83" s="63"/>
      <c r="L83" s="63"/>
      <c r="M83" s="65">
        <f>SUM(J83:L83)</f>
        <v>0</v>
      </c>
      <c r="N83" s="63"/>
      <c r="O83" s="63"/>
      <c r="P83" s="63"/>
      <c r="Q83" s="65">
        <f>SUM(N83:P83)</f>
        <v>0</v>
      </c>
      <c r="R83" s="63"/>
      <c r="S83" s="63"/>
      <c r="T83" s="63"/>
      <c r="U83" s="65">
        <f>SUM(R83:T83)</f>
        <v>0</v>
      </c>
    </row>
    <row r="84" spans="1:21" ht="12.75" customHeight="1" x14ac:dyDescent="0.2">
      <c r="B84" s="42" t="s">
        <v>163</v>
      </c>
      <c r="D84" s="63"/>
      <c r="F84" s="63"/>
      <c r="G84" s="63"/>
      <c r="H84" s="63"/>
      <c r="I84" s="65">
        <f>SUM(F84:H84)</f>
        <v>0</v>
      </c>
      <c r="J84" s="63"/>
      <c r="K84" s="63"/>
      <c r="L84" s="63"/>
      <c r="M84" s="65">
        <f>SUM(J84:L84)</f>
        <v>0</v>
      </c>
      <c r="N84" s="63"/>
      <c r="O84" s="63"/>
      <c r="P84" s="63"/>
      <c r="Q84" s="65">
        <f>SUM(N84:P84)</f>
        <v>0</v>
      </c>
      <c r="R84" s="63"/>
      <c r="S84" s="63"/>
      <c r="T84" s="63"/>
      <c r="U84" s="65">
        <f>SUM(R84:T84)</f>
        <v>0</v>
      </c>
    </row>
    <row r="85" spans="1:21" ht="12.75" customHeight="1" x14ac:dyDescent="0.2">
      <c r="B85" s="42" t="s">
        <v>164</v>
      </c>
      <c r="D85" s="63"/>
      <c r="F85" s="63"/>
      <c r="G85" s="63"/>
      <c r="H85" s="63"/>
      <c r="I85" s="65">
        <f>SUM(F85:H85)</f>
        <v>0</v>
      </c>
      <c r="J85" s="63"/>
      <c r="K85" s="63"/>
      <c r="L85" s="63"/>
      <c r="M85" s="65">
        <f>SUM(J85:L85)</f>
        <v>0</v>
      </c>
      <c r="N85" s="63"/>
      <c r="O85" s="63"/>
      <c r="P85" s="63"/>
      <c r="Q85" s="65">
        <f>SUM(N85:P85)</f>
        <v>0</v>
      </c>
      <c r="R85" s="63"/>
      <c r="S85" s="63"/>
      <c r="T85" s="63"/>
      <c r="U85" s="65">
        <f>SUM(R85:T85)</f>
        <v>0</v>
      </c>
    </row>
    <row r="86" spans="1:21" ht="12.75" customHeight="1" x14ac:dyDescent="0.2">
      <c r="A86" s="60" t="s">
        <v>165</v>
      </c>
      <c r="D86" s="46">
        <f>SUM(D83:D85,D80)</f>
        <v>0</v>
      </c>
      <c r="F86" s="46">
        <f>SUM(F83:F85,F80)</f>
        <v>0</v>
      </c>
      <c r="G86" s="46">
        <f>SUM(G83:G85,G80)</f>
        <v>0</v>
      </c>
      <c r="H86" s="46">
        <f>SUM(H83:H85,H80)</f>
        <v>0</v>
      </c>
      <c r="I86" s="65">
        <f>SUM(F86:H86)</f>
        <v>0</v>
      </c>
      <c r="J86" s="46">
        <f>SUM(J83:J85,J80)</f>
        <v>0</v>
      </c>
      <c r="K86" s="46">
        <f>SUM(K83:K85,K80)</f>
        <v>0</v>
      </c>
      <c r="L86" s="46">
        <f>SUM(L83:L85,L80)</f>
        <v>0</v>
      </c>
      <c r="M86" s="65">
        <f>SUM(J86:L86)</f>
        <v>0</v>
      </c>
      <c r="N86" s="46">
        <f>SUM(N83:N85,N80)</f>
        <v>0</v>
      </c>
      <c r="O86" s="46">
        <f>SUM(O83:O85,O80)</f>
        <v>0</v>
      </c>
      <c r="P86" s="46">
        <f>SUM(P83:P85,P80)</f>
        <v>0</v>
      </c>
      <c r="Q86" s="65">
        <f>SUM(N86:P86)</f>
        <v>0</v>
      </c>
      <c r="R86" s="46">
        <f>SUM(R83:R85,R80)</f>
        <v>0</v>
      </c>
      <c r="S86" s="46">
        <f>SUM(S83:S85,S80)</f>
        <v>0</v>
      </c>
      <c r="T86" s="46">
        <f>SUM(T83:T85,T80)</f>
        <v>0</v>
      </c>
      <c r="U86" s="65">
        <f>SUM(R86:T86)</f>
        <v>0</v>
      </c>
    </row>
  </sheetData>
  <pageMargins left="0.75" right="0.35" top="0.5" bottom="0.5" header="0.5" footer="0.5"/>
  <pageSetup scale="37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/>
  </sheetViews>
  <sheetFormatPr defaultColWidth="9.140625" defaultRowHeight="12.75" x14ac:dyDescent="0.2"/>
  <cols>
    <col min="1" max="1" width="2" style="72" customWidth="1"/>
    <col min="2" max="2" width="9.140625" style="72"/>
    <col min="3" max="3" width="20.140625" style="72" customWidth="1"/>
    <col min="4" max="4" width="12.28515625" style="72" customWidth="1"/>
    <col min="5" max="5" width="11.28515625" style="72" customWidth="1"/>
    <col min="6" max="6" width="9.140625" style="72"/>
    <col min="7" max="7" width="19.7109375" style="72" customWidth="1"/>
    <col min="8" max="8" width="20" style="72" customWidth="1"/>
    <col min="9" max="9" width="25.140625" style="72" customWidth="1"/>
    <col min="10" max="10" width="27" style="72" customWidth="1"/>
    <col min="11" max="16384" width="9.140625" style="72"/>
  </cols>
  <sheetData>
    <row r="1" spans="1:10" x14ac:dyDescent="0.2">
      <c r="A1" s="71" t="str">
        <f>'Cover Sheet'!A2</f>
        <v>ROOTS PUBLIC CHARTER SCHOOL, INC</v>
      </c>
    </row>
    <row r="2" spans="1:10" x14ac:dyDescent="0.2">
      <c r="A2" s="42" t="str">
        <f>'Cover Sheet'!A8&amp;" "&amp;'Cover Sheet'!$A$9&amp;" Balance Sheet"</f>
        <v>FY 2018 JULY 1, 2017 TO JUNE 30, 2018 Balance Sheet</v>
      </c>
    </row>
    <row r="3" spans="1:10" x14ac:dyDescent="0.2">
      <c r="B3" s="119"/>
      <c r="C3" s="119"/>
      <c r="D3" s="119"/>
      <c r="E3" s="119"/>
      <c r="F3" s="119"/>
      <c r="G3" s="119"/>
      <c r="H3" s="79"/>
      <c r="I3" s="79"/>
      <c r="J3" s="79"/>
    </row>
    <row r="4" spans="1:10" x14ac:dyDescent="0.2">
      <c r="B4" s="79"/>
      <c r="C4" s="79"/>
      <c r="D4" s="79"/>
      <c r="E4" s="80" t="s">
        <v>144</v>
      </c>
      <c r="F4" s="81"/>
      <c r="G4" s="80" t="s">
        <v>112</v>
      </c>
      <c r="H4" s="80" t="s">
        <v>113</v>
      </c>
      <c r="I4" s="80" t="s">
        <v>114</v>
      </c>
      <c r="J4" s="80" t="s">
        <v>115</v>
      </c>
    </row>
    <row r="5" spans="1:10" ht="13.5" thickBot="1" x14ac:dyDescent="0.25">
      <c r="B5" s="79"/>
      <c r="C5" s="79"/>
      <c r="D5" s="79"/>
      <c r="E5" s="82" t="s">
        <v>181</v>
      </c>
      <c r="F5" s="83"/>
      <c r="G5" s="82" t="s">
        <v>116</v>
      </c>
      <c r="H5" s="82" t="s">
        <v>117</v>
      </c>
      <c r="I5" s="82" t="s">
        <v>118</v>
      </c>
      <c r="J5" s="82" t="s">
        <v>119</v>
      </c>
    </row>
    <row r="6" spans="1:10" x14ac:dyDescent="0.2">
      <c r="A6" s="95" t="s">
        <v>120</v>
      </c>
      <c r="B6" s="84"/>
      <c r="C6" s="84"/>
      <c r="E6" s="85"/>
      <c r="F6" s="83"/>
      <c r="G6" s="85"/>
      <c r="H6" s="85"/>
      <c r="I6" s="85"/>
      <c r="J6" s="85"/>
    </row>
    <row r="7" spans="1:10" x14ac:dyDescent="0.2">
      <c r="B7" s="79"/>
      <c r="C7" s="79"/>
      <c r="D7" s="79"/>
      <c r="E7" s="79"/>
      <c r="F7" s="79"/>
      <c r="G7" s="79"/>
      <c r="H7" s="79"/>
      <c r="I7" s="79"/>
      <c r="J7" s="79"/>
    </row>
    <row r="8" spans="1:10" x14ac:dyDescent="0.2">
      <c r="B8" s="92" t="s">
        <v>154</v>
      </c>
      <c r="C8" s="86"/>
      <c r="D8" s="84"/>
      <c r="E8" s="87"/>
      <c r="F8" s="87"/>
      <c r="G8" s="88"/>
      <c r="H8" s="88"/>
      <c r="I8" s="88"/>
      <c r="J8" s="88"/>
    </row>
    <row r="9" spans="1:10" x14ac:dyDescent="0.2">
      <c r="B9" s="96" t="s">
        <v>121</v>
      </c>
      <c r="D9" s="89"/>
      <c r="E9" s="63">
        <v>0</v>
      </c>
      <c r="F9" s="90"/>
      <c r="G9" s="63">
        <v>0</v>
      </c>
      <c r="H9" s="63">
        <v>0</v>
      </c>
      <c r="I9" s="63">
        <v>0</v>
      </c>
      <c r="J9" s="63">
        <v>0</v>
      </c>
    </row>
    <row r="10" spans="1:10" x14ac:dyDescent="0.2">
      <c r="B10" s="96" t="s">
        <v>122</v>
      </c>
      <c r="D10" s="89"/>
      <c r="E10" s="63">
        <v>0</v>
      </c>
      <c r="F10" s="91"/>
      <c r="G10" s="63">
        <v>0</v>
      </c>
      <c r="H10" s="63">
        <v>0</v>
      </c>
      <c r="I10" s="63">
        <v>0</v>
      </c>
      <c r="J10" s="63">
        <v>0</v>
      </c>
    </row>
    <row r="11" spans="1:10" x14ac:dyDescent="0.2">
      <c r="B11" s="96" t="s">
        <v>141</v>
      </c>
      <c r="D11" s="89"/>
      <c r="E11" s="63">
        <v>0</v>
      </c>
      <c r="F11" s="91"/>
      <c r="G11" s="63">
        <v>0</v>
      </c>
      <c r="H11" s="63">
        <v>0</v>
      </c>
      <c r="I11" s="63">
        <v>0</v>
      </c>
      <c r="J11" s="63">
        <v>0</v>
      </c>
    </row>
    <row r="12" spans="1:10" x14ac:dyDescent="0.2">
      <c r="B12" s="96" t="s">
        <v>140</v>
      </c>
      <c r="D12" s="89"/>
      <c r="E12" s="63">
        <v>0</v>
      </c>
      <c r="F12" s="88"/>
      <c r="G12" s="63">
        <v>0</v>
      </c>
      <c r="H12" s="63">
        <v>0</v>
      </c>
      <c r="I12" s="63">
        <v>0</v>
      </c>
      <c r="J12" s="63">
        <v>0</v>
      </c>
    </row>
    <row r="13" spans="1:10" x14ac:dyDescent="0.2">
      <c r="B13" s="92" t="s">
        <v>123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0" x14ac:dyDescent="0.2">
      <c r="B14" s="79"/>
      <c r="C14" s="79"/>
      <c r="D14" s="79"/>
      <c r="E14" s="79"/>
      <c r="F14" s="79"/>
      <c r="G14" s="79"/>
      <c r="H14" s="79"/>
      <c r="I14" s="79"/>
      <c r="J14" s="79"/>
    </row>
    <row r="15" spans="1:10" x14ac:dyDescent="0.2">
      <c r="B15" s="95" t="s">
        <v>124</v>
      </c>
      <c r="C15" s="89"/>
      <c r="D15" s="89"/>
      <c r="E15" s="63">
        <v>0</v>
      </c>
      <c r="F15" s="90"/>
      <c r="G15" s="63">
        <v>0</v>
      </c>
      <c r="H15" s="63">
        <v>0</v>
      </c>
      <c r="I15" s="63">
        <v>0</v>
      </c>
      <c r="J15" s="63">
        <v>0</v>
      </c>
    </row>
    <row r="16" spans="1:10" x14ac:dyDescent="0.2">
      <c r="B16" s="79"/>
      <c r="C16" s="79"/>
      <c r="D16" s="79"/>
      <c r="E16" s="79"/>
      <c r="F16" s="79"/>
      <c r="G16" s="79"/>
      <c r="H16" s="79"/>
      <c r="I16" s="79"/>
      <c r="J16" s="79"/>
    </row>
    <row r="17" spans="1:10" x14ac:dyDescent="0.2">
      <c r="B17" s="95" t="s">
        <v>125</v>
      </c>
      <c r="C17" s="89"/>
      <c r="D17" s="89"/>
      <c r="E17" s="63">
        <v>0</v>
      </c>
      <c r="F17" s="90"/>
      <c r="G17" s="63">
        <v>0</v>
      </c>
      <c r="H17" s="63">
        <v>0</v>
      </c>
      <c r="I17" s="63">
        <v>0</v>
      </c>
      <c r="J17" s="63">
        <v>0</v>
      </c>
    </row>
    <row r="18" spans="1:10" x14ac:dyDescent="0.2">
      <c r="B18" s="79"/>
      <c r="C18" s="79"/>
      <c r="D18" s="79"/>
      <c r="E18" s="79"/>
      <c r="F18" s="79"/>
      <c r="G18" s="79"/>
      <c r="H18" s="79"/>
      <c r="I18" s="79"/>
      <c r="J18" s="79"/>
    </row>
    <row r="19" spans="1:10" ht="13.5" thickBot="1" x14ac:dyDescent="0.25">
      <c r="A19" s="92" t="s">
        <v>126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0" ht="13.5" thickTop="1" x14ac:dyDescent="0.2">
      <c r="B20" s="79"/>
      <c r="C20" s="79"/>
      <c r="D20" s="79"/>
      <c r="E20" s="79"/>
      <c r="F20" s="79"/>
      <c r="G20" s="79"/>
      <c r="H20" s="79"/>
      <c r="I20" s="79"/>
      <c r="J20" s="79"/>
    </row>
    <row r="21" spans="1:10" ht="15" customHeight="1" x14ac:dyDescent="0.2">
      <c r="A21" s="95" t="s">
        <v>127</v>
      </c>
      <c r="B21" s="84"/>
      <c r="C21" s="84"/>
      <c r="E21" s="93"/>
      <c r="F21" s="93"/>
      <c r="G21" s="93"/>
      <c r="H21" s="93"/>
      <c r="I21" s="93"/>
      <c r="J21" s="93"/>
    </row>
    <row r="22" spans="1:10" x14ac:dyDescent="0.2">
      <c r="B22" s="79"/>
      <c r="C22" s="79"/>
      <c r="D22" s="79"/>
      <c r="E22" s="79"/>
      <c r="F22" s="79"/>
      <c r="G22" s="79"/>
      <c r="H22" s="79"/>
      <c r="I22" s="79"/>
      <c r="J22" s="79"/>
    </row>
    <row r="23" spans="1:10" x14ac:dyDescent="0.2">
      <c r="B23" s="92" t="s">
        <v>155</v>
      </c>
      <c r="C23" s="94"/>
      <c r="D23" s="94"/>
      <c r="E23" s="88"/>
      <c r="F23" s="88"/>
      <c r="G23" s="88"/>
      <c r="H23" s="88"/>
      <c r="I23" s="88"/>
      <c r="J23" s="88"/>
    </row>
    <row r="24" spans="1:10" x14ac:dyDescent="0.2">
      <c r="B24" s="96" t="s">
        <v>129</v>
      </c>
      <c r="D24" s="89"/>
      <c r="E24" s="63">
        <v>0</v>
      </c>
      <c r="F24" s="90"/>
      <c r="G24" s="63">
        <v>0</v>
      </c>
      <c r="H24" s="63">
        <v>0</v>
      </c>
      <c r="I24" s="63">
        <v>0</v>
      </c>
      <c r="J24" s="63">
        <v>0</v>
      </c>
    </row>
    <row r="25" spans="1:10" x14ac:dyDescent="0.2">
      <c r="B25" s="96" t="s">
        <v>128</v>
      </c>
      <c r="D25" s="89"/>
      <c r="E25" s="63">
        <v>0</v>
      </c>
      <c r="F25" s="88"/>
      <c r="G25" s="63">
        <v>0</v>
      </c>
      <c r="H25" s="63">
        <v>0</v>
      </c>
      <c r="I25" s="63">
        <v>0</v>
      </c>
      <c r="J25" s="63">
        <v>0</v>
      </c>
    </row>
    <row r="26" spans="1:10" x14ac:dyDescent="0.2">
      <c r="B26" s="96" t="s">
        <v>137</v>
      </c>
      <c r="D26" s="89"/>
      <c r="E26" s="63">
        <v>0</v>
      </c>
      <c r="F26" s="88"/>
      <c r="G26" s="63">
        <v>0</v>
      </c>
      <c r="H26" s="63">
        <v>0</v>
      </c>
      <c r="I26" s="63">
        <v>0</v>
      </c>
      <c r="J26" s="63">
        <v>0</v>
      </c>
    </row>
    <row r="27" spans="1:10" x14ac:dyDescent="0.2">
      <c r="B27" s="96" t="s">
        <v>130</v>
      </c>
      <c r="D27" s="89"/>
      <c r="E27" s="63">
        <v>0</v>
      </c>
      <c r="F27" s="88"/>
      <c r="G27" s="63">
        <v>0</v>
      </c>
      <c r="H27" s="63">
        <v>0</v>
      </c>
      <c r="I27" s="63">
        <v>0</v>
      </c>
      <c r="J27" s="63">
        <v>0</v>
      </c>
    </row>
    <row r="28" spans="1:10" x14ac:dyDescent="0.2">
      <c r="B28" s="96" t="s">
        <v>139</v>
      </c>
      <c r="D28" s="89"/>
      <c r="E28" s="63">
        <v>0</v>
      </c>
      <c r="F28" s="88"/>
      <c r="G28" s="63">
        <v>0</v>
      </c>
      <c r="H28" s="63">
        <v>0</v>
      </c>
      <c r="I28" s="63">
        <v>0</v>
      </c>
      <c r="J28" s="63">
        <v>0</v>
      </c>
    </row>
    <row r="29" spans="1:10" x14ac:dyDescent="0.2">
      <c r="B29" s="92" t="s">
        <v>131</v>
      </c>
      <c r="E29" s="98">
        <f>SUM(E24:E28)</f>
        <v>0</v>
      </c>
      <c r="F29" s="88"/>
      <c r="G29" s="98">
        <f>SUM(G24:G28)</f>
        <v>0</v>
      </c>
      <c r="H29" s="98">
        <f>SUM(H24:H28)</f>
        <v>0</v>
      </c>
      <c r="I29" s="98">
        <f>SUM(I24:I28)</f>
        <v>0</v>
      </c>
      <c r="J29" s="98">
        <f>SUM(J24:J28)</f>
        <v>0</v>
      </c>
    </row>
    <row r="30" spans="1:10" x14ac:dyDescent="0.2">
      <c r="B30" s="92"/>
      <c r="E30" s="88"/>
      <c r="F30" s="88"/>
      <c r="G30" s="88"/>
      <c r="H30" s="88"/>
      <c r="I30" s="88"/>
      <c r="J30" s="88"/>
    </row>
    <row r="31" spans="1:10" x14ac:dyDescent="0.2">
      <c r="B31" s="95" t="s">
        <v>156</v>
      </c>
      <c r="C31" s="79"/>
      <c r="D31" s="79"/>
      <c r="E31" s="79"/>
      <c r="F31" s="79"/>
      <c r="G31" s="79"/>
      <c r="H31" s="79"/>
      <c r="I31" s="79"/>
      <c r="J31" s="79"/>
    </row>
    <row r="32" spans="1:10" x14ac:dyDescent="0.2">
      <c r="B32" s="96" t="s">
        <v>157</v>
      </c>
      <c r="D32" s="79"/>
      <c r="E32" s="63">
        <v>0</v>
      </c>
      <c r="F32" s="90"/>
      <c r="G32" s="63">
        <v>0</v>
      </c>
      <c r="H32" s="63">
        <v>0</v>
      </c>
      <c r="I32" s="63">
        <v>0</v>
      </c>
      <c r="J32" s="63">
        <v>0</v>
      </c>
    </row>
    <row r="33" spans="1:10" x14ac:dyDescent="0.2">
      <c r="B33" s="96" t="s">
        <v>158</v>
      </c>
      <c r="D33" s="79"/>
      <c r="E33" s="63">
        <v>0</v>
      </c>
      <c r="F33" s="88"/>
      <c r="G33" s="63">
        <v>0</v>
      </c>
      <c r="H33" s="63">
        <v>0</v>
      </c>
      <c r="I33" s="63">
        <v>0</v>
      </c>
      <c r="J33" s="63">
        <v>0</v>
      </c>
    </row>
    <row r="34" spans="1:10" x14ac:dyDescent="0.2">
      <c r="B34" s="92" t="s">
        <v>138</v>
      </c>
      <c r="D34" s="89"/>
      <c r="E34" s="98">
        <f>SUM(E32:E33)</f>
        <v>0</v>
      </c>
      <c r="F34" s="88"/>
      <c r="G34" s="98">
        <f>SUM(G32:G33)</f>
        <v>0</v>
      </c>
      <c r="H34" s="98">
        <f>SUM(H32:H33)</f>
        <v>0</v>
      </c>
      <c r="I34" s="98">
        <f>SUM(I32:I33)</f>
        <v>0</v>
      </c>
      <c r="J34" s="98">
        <f>SUM(J32:J33)</f>
        <v>0</v>
      </c>
    </row>
    <row r="35" spans="1:10" x14ac:dyDescent="0.2">
      <c r="B35" s="79"/>
      <c r="C35" s="79"/>
      <c r="D35" s="79"/>
      <c r="E35" s="79"/>
      <c r="F35" s="79"/>
      <c r="G35" s="79"/>
      <c r="H35" s="79"/>
      <c r="I35" s="79"/>
      <c r="J35" s="79"/>
    </row>
    <row r="36" spans="1:10" ht="15" x14ac:dyDescent="0.35">
      <c r="B36" s="92" t="s">
        <v>132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0" x14ac:dyDescent="0.2">
      <c r="B37" s="79"/>
      <c r="C37" s="79"/>
      <c r="D37" s="79"/>
      <c r="E37" s="79"/>
      <c r="F37" s="79"/>
      <c r="G37" s="79"/>
      <c r="H37" s="79"/>
      <c r="I37" s="79"/>
      <c r="J37" s="79"/>
    </row>
    <row r="38" spans="1:10" x14ac:dyDescent="0.2">
      <c r="B38" s="97" t="s">
        <v>159</v>
      </c>
      <c r="C38" s="94"/>
      <c r="D38" s="94"/>
      <c r="E38" s="88"/>
      <c r="F38" s="88"/>
      <c r="G38" s="93"/>
      <c r="H38" s="93"/>
      <c r="I38" s="93"/>
      <c r="J38" s="93"/>
    </row>
    <row r="39" spans="1:10" x14ac:dyDescent="0.2">
      <c r="B39" s="96" t="s">
        <v>133</v>
      </c>
      <c r="D39" s="94"/>
      <c r="E39" s="63">
        <v>0</v>
      </c>
      <c r="F39" s="88"/>
      <c r="G39" s="63">
        <v>0</v>
      </c>
      <c r="H39" s="63">
        <v>0</v>
      </c>
      <c r="I39" s="63">
        <v>0</v>
      </c>
      <c r="J39" s="63">
        <v>0</v>
      </c>
    </row>
    <row r="40" spans="1:10" x14ac:dyDescent="0.2">
      <c r="B40" s="96" t="s">
        <v>134</v>
      </c>
      <c r="D40" s="94"/>
      <c r="E40" s="63">
        <v>0</v>
      </c>
      <c r="F40" s="88"/>
      <c r="G40" s="63">
        <v>0</v>
      </c>
      <c r="H40" s="63">
        <v>0</v>
      </c>
      <c r="I40" s="63">
        <v>0</v>
      </c>
      <c r="J40" s="63">
        <v>0</v>
      </c>
    </row>
    <row r="41" spans="1:10" x14ac:dyDescent="0.2">
      <c r="B41" s="96" t="s">
        <v>166</v>
      </c>
      <c r="D41" s="94"/>
      <c r="E41" s="105">
        <v>0</v>
      </c>
      <c r="F41" s="88"/>
      <c r="G41" s="105">
        <v>0</v>
      </c>
      <c r="H41" s="105">
        <v>0</v>
      </c>
      <c r="I41" s="105">
        <v>0</v>
      </c>
      <c r="J41" s="105">
        <v>0</v>
      </c>
    </row>
    <row r="42" spans="1:10" ht="15" x14ac:dyDescent="0.35">
      <c r="B42" s="92" t="s">
        <v>135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0" x14ac:dyDescent="0.2">
      <c r="B43" s="79"/>
      <c r="C43" s="79"/>
      <c r="D43" s="79"/>
      <c r="E43" s="79"/>
      <c r="F43" s="79"/>
      <c r="G43" s="79"/>
      <c r="H43" s="79"/>
      <c r="I43" s="79"/>
      <c r="J43" s="79"/>
    </row>
    <row r="44" spans="1:10" ht="13.5" thickBot="1" x14ac:dyDescent="0.25">
      <c r="A44" s="92" t="s">
        <v>136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0" ht="13.5" thickTop="1" x14ac:dyDescent="0.2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Roseanna</cp:lastModifiedBy>
  <cp:lastPrinted>2017-05-27T17:47:28Z</cp:lastPrinted>
  <dcterms:created xsi:type="dcterms:W3CDTF">2015-03-09T19:17:40Z</dcterms:created>
  <dcterms:modified xsi:type="dcterms:W3CDTF">2017-05-27T17:59:46Z</dcterms:modified>
</cp:coreProperties>
</file>