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autoCompressPictures="0"/>
  <bookViews>
    <workbookView xWindow="180" yWindow="180" windowWidth="20740" windowHeight="11700"/>
  </bookViews>
  <sheets>
    <sheet name="EC PMF Points Possible" sheetId="1" r:id="rId1"/>
  </sheets>
  <definedNames>
    <definedName name="_1N">'EC PMF Points Possible'!$B$14</definedName>
    <definedName name="_2N">'EC PMF Points Possible'!$B$15</definedName>
    <definedName name="_3N">'EC PMF Points Possible'!$B$19</definedName>
    <definedName name="k2option">'EC PMF Points Possible'!$D$3</definedName>
    <definedName name="KN">'EC PMF Points Possible'!$B$13</definedName>
    <definedName name="option">'EC PMF Points Possible'!$D$1</definedName>
    <definedName name="PK3N">'EC PMF Points Possible'!$B$8</definedName>
    <definedName name="PK4N">'EC PMF Points Possible'!$B$9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H35" i="1"/>
  <c r="B31" i="1"/>
  <c r="H31" i="1"/>
  <c r="B30" i="1"/>
  <c r="H30" i="1"/>
  <c r="B29" i="1"/>
  <c r="B25" i="1"/>
  <c r="B24" i="1"/>
  <c r="D3" i="1"/>
  <c r="D15" i="1"/>
  <c r="B38" i="1"/>
  <c r="C38" i="1"/>
  <c r="C30" i="1"/>
  <c r="C31" i="1"/>
  <c r="D30" i="1"/>
  <c r="E30" i="1"/>
  <c r="F30" i="1"/>
  <c r="G30" i="1"/>
  <c r="D31" i="1"/>
  <c r="E31" i="1"/>
  <c r="F31" i="1"/>
  <c r="G31" i="1"/>
  <c r="C35" i="1"/>
  <c r="D35" i="1"/>
  <c r="E35" i="1"/>
  <c r="F35" i="1"/>
  <c r="G35" i="1"/>
  <c r="E13" i="1"/>
  <c r="E29" i="1"/>
  <c r="E14" i="1"/>
  <c r="E15" i="1"/>
  <c r="F13" i="1"/>
  <c r="F29" i="1"/>
  <c r="F14" i="1"/>
  <c r="F15" i="1"/>
  <c r="G13" i="1"/>
  <c r="G29" i="1"/>
  <c r="H13" i="1"/>
  <c r="H29" i="1"/>
  <c r="G14" i="1"/>
  <c r="H14" i="1"/>
  <c r="G15" i="1"/>
  <c r="H15" i="1"/>
  <c r="C13" i="1"/>
  <c r="C29" i="1"/>
  <c r="C14" i="1"/>
  <c r="C15" i="1"/>
  <c r="D13" i="1"/>
  <c r="D29" i="1"/>
  <c r="D14" i="1"/>
  <c r="D1" i="1"/>
  <c r="G9" i="1"/>
  <c r="G25" i="1"/>
  <c r="G8" i="1"/>
  <c r="G24" i="1"/>
  <c r="F9" i="1"/>
  <c r="F25" i="1"/>
  <c r="F8" i="1"/>
  <c r="F24" i="1"/>
  <c r="E9" i="1"/>
  <c r="E25" i="1"/>
  <c r="E8" i="1"/>
  <c r="E24" i="1"/>
  <c r="D8" i="1"/>
  <c r="D24" i="1"/>
  <c r="D9" i="1"/>
  <c r="D25" i="1"/>
  <c r="C9" i="1"/>
  <c r="C25" i="1"/>
  <c r="C8" i="1"/>
  <c r="C24" i="1"/>
  <c r="E38" i="1"/>
</calcChain>
</file>

<file path=xl/sharedStrings.xml><?xml version="1.0" encoding="utf-8"?>
<sst xmlns="http://schemas.openxmlformats.org/spreadsheetml/2006/main" count="90" uniqueCount="32">
  <si>
    <t># of Students</t>
  </si>
  <si>
    <t>PK3</t>
  </si>
  <si>
    <t>PK4</t>
  </si>
  <si>
    <t>Grade</t>
  </si>
  <si>
    <t>Progress</t>
  </si>
  <si>
    <t>Language and Literacy</t>
  </si>
  <si>
    <t>Math</t>
  </si>
  <si>
    <t>Teacher Interaction</t>
  </si>
  <si>
    <t>CLASS</t>
  </si>
  <si>
    <t>Social Emotional</t>
  </si>
  <si>
    <t>School-determined SEL domain(s)</t>
  </si>
  <si>
    <t>Leading Indicator</t>
  </si>
  <si>
    <t>Attendance</t>
  </si>
  <si>
    <t>Select PK3/PK4 Option</t>
  </si>
  <si>
    <t>Option 1</t>
  </si>
  <si>
    <t>K</t>
  </si>
  <si>
    <t>Grades K-2</t>
  </si>
  <si>
    <t>Grades PK3/PK4</t>
  </si>
  <si>
    <t>Progress or Achievement</t>
  </si>
  <si>
    <t>Reading</t>
  </si>
  <si>
    <t>Re-enrollment</t>
  </si>
  <si>
    <t>Grade 3</t>
  </si>
  <si>
    <r>
      <t xml:space="preserve">Modified Overall </t>
    </r>
    <r>
      <rPr>
        <b/>
        <sz val="11"/>
        <color theme="9" tint="-0.249977111117893"/>
        <rFont val="Calibri"/>
        <family val="2"/>
        <scheme val="minor"/>
      </rPr>
      <t>Points Possible</t>
    </r>
    <r>
      <rPr>
        <b/>
        <sz val="11"/>
        <color theme="1" tint="0.249977111117893"/>
        <rFont val="Calibri"/>
        <family val="2"/>
        <scheme val="minor"/>
      </rPr>
      <t xml:space="preserve"> Based on Number of Students in Each Grade</t>
    </r>
  </si>
  <si>
    <r>
      <t xml:space="preserve">Original </t>
    </r>
    <r>
      <rPr>
        <b/>
        <sz val="11"/>
        <color theme="6" tint="-0.249977111117893"/>
        <rFont val="Calibri"/>
        <family val="2"/>
        <scheme val="minor"/>
      </rPr>
      <t>Weights</t>
    </r>
    <r>
      <rPr>
        <b/>
        <sz val="11"/>
        <color theme="1" tint="0.249977111117893"/>
        <rFont val="Calibri"/>
        <family val="2"/>
        <scheme val="minor"/>
      </rPr>
      <t xml:space="preserve"> by Indicator/Grade</t>
    </r>
  </si>
  <si>
    <t>% Pfoficient or Advanced</t>
  </si>
  <si>
    <t>% Advanced</t>
  </si>
  <si>
    <t>% Proficient or Advanced</t>
  </si>
  <si>
    <t>% of Students</t>
  </si>
  <si>
    <t>All Grades</t>
  </si>
  <si>
    <t>95% Participation Rate</t>
  </si>
  <si>
    <t>Total Points</t>
  </si>
  <si>
    <t>Select K-2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</si>
</sst>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4" fontId="0" fillId="2" borderId="0" xfId="0" applyNumberFormat="1" applyFill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2" fontId="1" fillId="2" borderId="5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165" fontId="1" fillId="2" borderId="10" xfId="1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6" workbookViewId="0">
      <selection activeCell="B9" sqref="B9"/>
    </sheetView>
  </sheetViews>
  <sheetFormatPr baseColWidth="10" defaultColWidth="9" defaultRowHeight="14" x14ac:dyDescent="0"/>
  <cols>
    <col min="1" max="1" width="9" style="3"/>
    <col min="2" max="2" width="13.83203125" style="2" customWidth="1"/>
    <col min="3" max="3" width="11.1640625" style="2" customWidth="1"/>
    <col min="4" max="5" width="16" style="2" bestFit="1" customWidth="1"/>
    <col min="6" max="6" width="15.6640625" style="2" bestFit="1" customWidth="1"/>
    <col min="7" max="7" width="14.33203125" style="2" bestFit="1" customWidth="1"/>
    <col min="8" max="8" width="14.5" style="2" customWidth="1"/>
    <col min="9" max="16384" width="9" style="2"/>
  </cols>
  <sheetData>
    <row r="1" spans="1:8">
      <c r="A1" s="7" t="s">
        <v>13</v>
      </c>
      <c r="C1" s="24" t="s">
        <v>14</v>
      </c>
      <c r="D1" s="10">
        <f>VALUE(RIGHT($C$1,1))</f>
        <v>1</v>
      </c>
    </row>
    <row r="2" spans="1:8" ht="5.25" customHeight="1">
      <c r="A2" s="1"/>
    </row>
    <row r="3" spans="1:8" ht="18" customHeight="1">
      <c r="A3" s="7" t="s">
        <v>31</v>
      </c>
      <c r="C3" s="24" t="s">
        <v>14</v>
      </c>
      <c r="D3" s="10">
        <f>VALUE(RIGHT($C$3,1))</f>
        <v>1</v>
      </c>
    </row>
    <row r="4" spans="1:8" ht="5.25" customHeight="1">
      <c r="A4" s="7"/>
    </row>
    <row r="5" spans="1:8" ht="20.25" customHeight="1">
      <c r="A5" s="1"/>
      <c r="C5" s="9" t="s">
        <v>23</v>
      </c>
    </row>
    <row r="6" spans="1:8">
      <c r="A6" s="15" t="s">
        <v>17</v>
      </c>
      <c r="B6" s="4"/>
      <c r="C6" s="37" t="s">
        <v>4</v>
      </c>
      <c r="D6" s="38"/>
      <c r="E6" s="14" t="s">
        <v>7</v>
      </c>
      <c r="F6" s="14" t="s">
        <v>9</v>
      </c>
      <c r="G6" s="14" t="s">
        <v>11</v>
      </c>
    </row>
    <row r="7" spans="1:8" ht="48.75" customHeight="1">
      <c r="A7" s="5" t="s">
        <v>3</v>
      </c>
      <c r="B7" s="6" t="s">
        <v>0</v>
      </c>
      <c r="C7" s="6" t="s">
        <v>5</v>
      </c>
      <c r="D7" s="6" t="s">
        <v>6</v>
      </c>
      <c r="E7" s="6" t="s">
        <v>8</v>
      </c>
      <c r="F7" s="6" t="s">
        <v>10</v>
      </c>
      <c r="G7" s="6" t="s">
        <v>12</v>
      </c>
    </row>
    <row r="8" spans="1:8">
      <c r="A8" s="5" t="s">
        <v>1</v>
      </c>
      <c r="B8" s="25">
        <v>0</v>
      </c>
      <c r="C8" s="11">
        <f>IF(option=1,0.45,IF(OR(option=2,option=3),0.3,IF(option=4,0.25,"")))</f>
        <v>0.45</v>
      </c>
      <c r="D8" s="11">
        <f>IF(option=1,0.45,IF(OR(option=2,option=3),0.3,IF(option=4,0.25,"")))</f>
        <v>0.45</v>
      </c>
      <c r="E8" s="11">
        <f>IF(OR(option=1,option=2),0,IF(option=3,0.3,IF(option=4,0.2,"")))</f>
        <v>0</v>
      </c>
      <c r="F8" s="11">
        <f>IF(OR(option=1,option=3),0,IF(option=2,0.3,IF(option=4,0.2,"")))</f>
        <v>0</v>
      </c>
      <c r="G8" s="11">
        <f>IF(option="","",0.1)</f>
        <v>0.1</v>
      </c>
    </row>
    <row r="9" spans="1:8">
      <c r="A9" s="5" t="s">
        <v>2</v>
      </c>
      <c r="B9" s="25">
        <v>0</v>
      </c>
      <c r="C9" s="11">
        <f>IF(option=1,0.45,IF(OR(option=2,option=3),0.3,IF(option=4,0.25,"")))</f>
        <v>0.45</v>
      </c>
      <c r="D9" s="11">
        <f>IF(option=1,0.45,IF(OR(option=2,option=3),0.3,IF(option=4,0.25,"")))</f>
        <v>0.45</v>
      </c>
      <c r="E9" s="11">
        <f>IF(OR(option=1,option=2),0,IF(option=3,0.3,IF(option=4,0.2,"")))</f>
        <v>0</v>
      </c>
      <c r="F9" s="11">
        <f>IF(OR(option=1,option=3),0,IF(option=2,0.3,IF(option=4,0.2,"")))</f>
        <v>0</v>
      </c>
      <c r="G9" s="11">
        <f>IF(option="","",0.1)</f>
        <v>0.1</v>
      </c>
    </row>
    <row r="10" spans="1:8" ht="3.75" customHeight="1">
      <c r="A10" s="12"/>
      <c r="B10" s="12"/>
      <c r="C10" s="12"/>
      <c r="D10" s="12"/>
      <c r="E10" s="12"/>
      <c r="F10" s="12"/>
      <c r="G10" s="12"/>
    </row>
    <row r="11" spans="1:8">
      <c r="A11" s="15" t="s">
        <v>16</v>
      </c>
      <c r="B11" s="4"/>
      <c r="C11" s="37" t="s">
        <v>18</v>
      </c>
      <c r="D11" s="38"/>
      <c r="E11" s="14" t="s">
        <v>7</v>
      </c>
      <c r="F11" s="14" t="s">
        <v>9</v>
      </c>
      <c r="G11" s="35" t="s">
        <v>11</v>
      </c>
      <c r="H11" s="36"/>
    </row>
    <row r="12" spans="1:8" ht="47.25" customHeight="1">
      <c r="A12" s="5" t="s">
        <v>3</v>
      </c>
      <c r="B12" s="6" t="s">
        <v>0</v>
      </c>
      <c r="C12" s="6" t="s">
        <v>19</v>
      </c>
      <c r="D12" s="6" t="s">
        <v>6</v>
      </c>
      <c r="E12" s="6" t="s">
        <v>8</v>
      </c>
      <c r="F12" s="6" t="s">
        <v>10</v>
      </c>
      <c r="G12" s="6" t="s">
        <v>12</v>
      </c>
      <c r="H12" s="6" t="s">
        <v>20</v>
      </c>
    </row>
    <row r="13" spans="1:8">
      <c r="A13" s="5" t="s">
        <v>15</v>
      </c>
      <c r="B13" s="25">
        <v>0</v>
      </c>
      <c r="C13" s="17">
        <f t="shared" ref="C13:D15" si="0">IF(k2option=1,0.4,IF(OR(k2option=2,k2option=3),0.3,""))</f>
        <v>0.4</v>
      </c>
      <c r="D13" s="17">
        <f t="shared" si="0"/>
        <v>0.4</v>
      </c>
      <c r="E13" s="17">
        <f>IF(k2option=3,0.2,IF(k2option="","",0))</f>
        <v>0</v>
      </c>
      <c r="F13" s="17">
        <f>IF(k2option=2,0.2,IF(k2option="","",0))</f>
        <v>0</v>
      </c>
      <c r="G13" s="11">
        <f t="shared" ref="G13:H15" si="1">IF(k2option="","",0.1)</f>
        <v>0.1</v>
      </c>
      <c r="H13" s="11">
        <f t="shared" si="1"/>
        <v>0.1</v>
      </c>
    </row>
    <row r="14" spans="1:8">
      <c r="A14" s="5">
        <v>1</v>
      </c>
      <c r="B14" s="25">
        <v>0</v>
      </c>
      <c r="C14" s="17">
        <f t="shared" si="0"/>
        <v>0.4</v>
      </c>
      <c r="D14" s="17">
        <f t="shared" si="0"/>
        <v>0.4</v>
      </c>
      <c r="E14" s="17">
        <f>IF(k2option=3,0.2,IF(k2option="","",0))</f>
        <v>0</v>
      </c>
      <c r="F14" s="17">
        <f>IF(k2option=2,0.2,IF(k2option="","",0))</f>
        <v>0</v>
      </c>
      <c r="G14" s="11">
        <f t="shared" si="1"/>
        <v>0.1</v>
      </c>
      <c r="H14" s="11">
        <f t="shared" si="1"/>
        <v>0.1</v>
      </c>
    </row>
    <row r="15" spans="1:8">
      <c r="A15" s="5">
        <v>2</v>
      </c>
      <c r="B15" s="25">
        <v>0</v>
      </c>
      <c r="C15" s="17">
        <f t="shared" si="0"/>
        <v>0.4</v>
      </c>
      <c r="D15" s="17">
        <f t="shared" si="0"/>
        <v>0.4</v>
      </c>
      <c r="E15" s="17">
        <f>IF(k2option=3,0.2,IF(k2option="","",0))</f>
        <v>0</v>
      </c>
      <c r="F15" s="17">
        <f>IF(k2option=2,0.2,IF(k2option="","",0))</f>
        <v>0</v>
      </c>
      <c r="G15" s="11">
        <f t="shared" si="1"/>
        <v>0.1</v>
      </c>
      <c r="H15" s="11">
        <f t="shared" si="1"/>
        <v>0.1</v>
      </c>
    </row>
    <row r="16" spans="1:8" ht="3.75" customHeight="1"/>
    <row r="17" spans="1:8">
      <c r="A17" s="15" t="s">
        <v>21</v>
      </c>
      <c r="B17" s="4"/>
      <c r="C17" s="37" t="s">
        <v>24</v>
      </c>
      <c r="D17" s="38"/>
      <c r="E17" s="29" t="s">
        <v>25</v>
      </c>
      <c r="F17" s="30"/>
      <c r="G17" s="35" t="s">
        <v>11</v>
      </c>
      <c r="H17" s="36"/>
    </row>
    <row r="18" spans="1:8" ht="24.75" customHeight="1">
      <c r="A18" s="5" t="s">
        <v>3</v>
      </c>
      <c r="B18" s="6" t="s">
        <v>0</v>
      </c>
      <c r="C18" s="6" t="s">
        <v>19</v>
      </c>
      <c r="D18" s="6" t="s">
        <v>6</v>
      </c>
      <c r="E18" s="6" t="s">
        <v>19</v>
      </c>
      <c r="F18" s="6" t="s">
        <v>6</v>
      </c>
      <c r="G18" s="6" t="s">
        <v>12</v>
      </c>
      <c r="H18" s="6" t="s">
        <v>20</v>
      </c>
    </row>
    <row r="19" spans="1:8">
      <c r="A19" s="5">
        <v>3</v>
      </c>
      <c r="B19" s="25">
        <v>0</v>
      </c>
      <c r="C19" s="11">
        <v>0.35</v>
      </c>
      <c r="D19" s="11">
        <v>0.35</v>
      </c>
      <c r="E19" s="11">
        <v>0.05</v>
      </c>
      <c r="F19" s="11">
        <v>0.05</v>
      </c>
      <c r="G19" s="11">
        <v>0.1</v>
      </c>
      <c r="H19" s="11">
        <v>0.1</v>
      </c>
    </row>
    <row r="20" spans="1:8" ht="15.75" customHeight="1"/>
    <row r="21" spans="1:8" ht="22.5" customHeight="1">
      <c r="C21" s="7" t="s">
        <v>22</v>
      </c>
    </row>
    <row r="22" spans="1:8">
      <c r="A22" s="16" t="s">
        <v>17</v>
      </c>
      <c r="B22" s="8"/>
      <c r="C22" s="26" t="s">
        <v>4</v>
      </c>
      <c r="D22" s="27"/>
      <c r="E22" s="13" t="s">
        <v>7</v>
      </c>
      <c r="F22" s="13" t="s">
        <v>9</v>
      </c>
      <c r="G22" s="13" t="s">
        <v>11</v>
      </c>
    </row>
    <row r="23" spans="1:8" ht="46.5" customHeight="1">
      <c r="A23" s="22" t="s">
        <v>3</v>
      </c>
      <c r="B23" s="20" t="s">
        <v>27</v>
      </c>
      <c r="C23" s="18" t="s">
        <v>5</v>
      </c>
      <c r="D23" s="6" t="s">
        <v>6</v>
      </c>
      <c r="E23" s="6" t="s">
        <v>8</v>
      </c>
      <c r="F23" s="6" t="s">
        <v>10</v>
      </c>
      <c r="G23" s="6" t="s">
        <v>12</v>
      </c>
    </row>
    <row r="24" spans="1:8">
      <c r="A24" s="22" t="s">
        <v>1</v>
      </c>
      <c r="B24" s="21" t="str">
        <f>IFERROR(PK3N/SUM(PK3N,PK4N,KN,_1N,_2N,_3N),"")</f>
        <v/>
      </c>
      <c r="C24" s="19" t="str">
        <f>IF($B24="","",IF(VALUE($B24)=0,0,$B24*C8*95))</f>
        <v/>
      </c>
      <c r="D24" s="19" t="str">
        <f t="shared" ref="D24:G24" si="2">IF($B24="","",IF(VALUE($B24)=0,0,$B24*D8*95))</f>
        <v/>
      </c>
      <c r="E24" s="19" t="str">
        <f t="shared" si="2"/>
        <v/>
      </c>
      <c r="F24" s="19" t="str">
        <f t="shared" si="2"/>
        <v/>
      </c>
      <c r="G24" s="19" t="str">
        <f t="shared" si="2"/>
        <v/>
      </c>
    </row>
    <row r="25" spans="1:8">
      <c r="A25" s="22" t="s">
        <v>2</v>
      </c>
      <c r="B25" s="21" t="str">
        <f>IFERROR(PK4N/SUM(PK3N,PK4N,KN,_1N,_2N,_3N),"")</f>
        <v/>
      </c>
      <c r="C25" s="19" t="str">
        <f>IF($B25="","",IF(VALUE($B25)=0,0,$B25*C9*95))</f>
        <v/>
      </c>
      <c r="D25" s="19" t="str">
        <f t="shared" ref="D25:G25" si="3">IF($B25="","",IF(VALUE($B25)=0,0,$B25*D9*95))</f>
        <v/>
      </c>
      <c r="E25" s="19" t="str">
        <f t="shared" si="3"/>
        <v/>
      </c>
      <c r="F25" s="19" t="str">
        <f t="shared" si="3"/>
        <v/>
      </c>
      <c r="G25" s="19" t="str">
        <f t="shared" si="3"/>
        <v/>
      </c>
    </row>
    <row r="26" spans="1:8" ht="3.75" customHeight="1"/>
    <row r="27" spans="1:8">
      <c r="A27" s="16" t="s">
        <v>16</v>
      </c>
      <c r="B27" s="4"/>
      <c r="C27" s="26" t="s">
        <v>18</v>
      </c>
      <c r="D27" s="27"/>
      <c r="E27" s="13" t="s">
        <v>7</v>
      </c>
      <c r="F27" s="13" t="s">
        <v>9</v>
      </c>
      <c r="G27" s="33" t="s">
        <v>11</v>
      </c>
      <c r="H27" s="34"/>
    </row>
    <row r="28" spans="1:8" ht="49.5" customHeight="1">
      <c r="A28" s="22" t="s">
        <v>3</v>
      </c>
      <c r="B28" s="20" t="s">
        <v>27</v>
      </c>
      <c r="C28" s="6" t="s">
        <v>19</v>
      </c>
      <c r="D28" s="6" t="s">
        <v>6</v>
      </c>
      <c r="E28" s="6" t="s">
        <v>8</v>
      </c>
      <c r="F28" s="6" t="s">
        <v>10</v>
      </c>
      <c r="G28" s="6" t="s">
        <v>12</v>
      </c>
      <c r="H28" s="6" t="s">
        <v>20</v>
      </c>
    </row>
    <row r="29" spans="1:8">
      <c r="A29" s="22" t="s">
        <v>15</v>
      </c>
      <c r="B29" s="21" t="str">
        <f>IFERROR(KN/SUM(PK3N,PK4N,KN,_1N,_2N,_3N),"")</f>
        <v/>
      </c>
      <c r="C29" s="19" t="str">
        <f>IF($B29="","",IF(VALUE($B29)=0,0,$B29*C13*95))</f>
        <v/>
      </c>
      <c r="D29" s="19" t="str">
        <f t="shared" ref="D29:H29" si="4">IF($B29="","",IF(VALUE($B29)=0,0,$B29*D13*95))</f>
        <v/>
      </c>
      <c r="E29" s="19" t="str">
        <f t="shared" si="4"/>
        <v/>
      </c>
      <c r="F29" s="19" t="str">
        <f t="shared" si="4"/>
        <v/>
      </c>
      <c r="G29" s="19" t="str">
        <f t="shared" si="4"/>
        <v/>
      </c>
      <c r="H29" s="19" t="str">
        <f t="shared" si="4"/>
        <v/>
      </c>
    </row>
    <row r="30" spans="1:8">
      <c r="A30" s="22">
        <v>1</v>
      </c>
      <c r="B30" s="21" t="str">
        <f>IFERROR(_1N/SUM(PK3N,PK4N,KN,_1N,_2N,_3N),"")</f>
        <v/>
      </c>
      <c r="C30" s="19" t="str">
        <f t="shared" ref="C30:H31" si="5">IF($B30="","",IF(VALUE($B30)=0,0,$B30*C14*95))</f>
        <v/>
      </c>
      <c r="D30" s="19" t="str">
        <f t="shared" si="5"/>
        <v/>
      </c>
      <c r="E30" s="19" t="str">
        <f t="shared" si="5"/>
        <v/>
      </c>
      <c r="F30" s="19" t="str">
        <f t="shared" si="5"/>
        <v/>
      </c>
      <c r="G30" s="19" t="str">
        <f t="shared" si="5"/>
        <v/>
      </c>
      <c r="H30" s="19" t="str">
        <f t="shared" si="5"/>
        <v/>
      </c>
    </row>
    <row r="31" spans="1:8">
      <c r="A31" s="22">
        <v>2</v>
      </c>
      <c r="B31" s="21" t="str">
        <f>IFERROR(_2N/SUM(PK3N,PK4N,KN,_1N,_2N,_3N),"")</f>
        <v/>
      </c>
      <c r="C31" s="19" t="str">
        <f t="shared" si="5"/>
        <v/>
      </c>
      <c r="D31" s="19" t="str">
        <f t="shared" si="5"/>
        <v/>
      </c>
      <c r="E31" s="19" t="str">
        <f t="shared" si="5"/>
        <v/>
      </c>
      <c r="F31" s="19" t="str">
        <f t="shared" si="5"/>
        <v/>
      </c>
      <c r="G31" s="19" t="str">
        <f t="shared" si="5"/>
        <v/>
      </c>
      <c r="H31" s="19" t="str">
        <f t="shared" si="5"/>
        <v/>
      </c>
    </row>
    <row r="32" spans="1:8" ht="3.75" customHeight="1"/>
    <row r="33" spans="1:8">
      <c r="A33" s="16" t="s">
        <v>21</v>
      </c>
      <c r="B33" s="4"/>
      <c r="C33" s="26" t="s">
        <v>26</v>
      </c>
      <c r="D33" s="27"/>
      <c r="E33" s="31" t="s">
        <v>25</v>
      </c>
      <c r="F33" s="32"/>
      <c r="G33" s="33" t="s">
        <v>11</v>
      </c>
      <c r="H33" s="34"/>
    </row>
    <row r="34" spans="1:8" ht="29.25" customHeight="1">
      <c r="A34" s="22" t="s">
        <v>3</v>
      </c>
      <c r="B34" s="20" t="s">
        <v>27</v>
      </c>
      <c r="C34" s="6" t="s">
        <v>19</v>
      </c>
      <c r="D34" s="6" t="s">
        <v>6</v>
      </c>
      <c r="E34" s="6" t="s">
        <v>19</v>
      </c>
      <c r="F34" s="6" t="s">
        <v>6</v>
      </c>
      <c r="G34" s="6" t="s">
        <v>12</v>
      </c>
      <c r="H34" s="6" t="s">
        <v>20</v>
      </c>
    </row>
    <row r="35" spans="1:8">
      <c r="A35" s="22">
        <v>3</v>
      </c>
      <c r="B35" s="21" t="str">
        <f>IFERROR(_3N/SUM(PK3N,PK4N,KN,_1N,_2N,_3N),"")</f>
        <v/>
      </c>
      <c r="C35" s="19" t="str">
        <f t="shared" ref="C35:H35" si="6">IF($B35="","",IF(VALUE($B35)=0,0,$B35*C19*95))</f>
        <v/>
      </c>
      <c r="D35" s="19" t="str">
        <f t="shared" si="6"/>
        <v/>
      </c>
      <c r="E35" s="19" t="str">
        <f t="shared" si="6"/>
        <v/>
      </c>
      <c r="F35" s="19" t="str">
        <f t="shared" si="6"/>
        <v/>
      </c>
      <c r="G35" s="19" t="str">
        <f t="shared" si="6"/>
        <v/>
      </c>
      <c r="H35" s="19" t="str">
        <f t="shared" si="6"/>
        <v/>
      </c>
    </row>
    <row r="36" spans="1:8" ht="3.75" customHeight="1"/>
    <row r="37" spans="1:8" ht="24" customHeight="1">
      <c r="A37" s="16" t="s">
        <v>28</v>
      </c>
      <c r="B37" s="20" t="s">
        <v>27</v>
      </c>
      <c r="C37" s="26" t="s">
        <v>29</v>
      </c>
      <c r="D37" s="27"/>
      <c r="E37" s="23" t="s">
        <v>30</v>
      </c>
    </row>
    <row r="38" spans="1:8">
      <c r="B38" s="21" t="str">
        <f>IF(SUM(B24:B25,B29:B31,B35)=0,"",SUM(B24:B25,B29:B31,B35))</f>
        <v/>
      </c>
      <c r="C38" s="28" t="str">
        <f>IF(B38&lt;&gt;"",5,"")</f>
        <v/>
      </c>
      <c r="D38" s="28"/>
      <c r="E38" s="19" t="str">
        <f>IF(C38="","",SUM(C24:G25,C29:H31,C35:H35,C38))</f>
        <v/>
      </c>
    </row>
  </sheetData>
  <sheetProtection sheet="1" objects="1" scenarios="1" selectLockedCells="1"/>
  <mergeCells count="14">
    <mergeCell ref="G11:H11"/>
    <mergeCell ref="C6:D6"/>
    <mergeCell ref="C22:D22"/>
    <mergeCell ref="C11:D11"/>
    <mergeCell ref="C17:D17"/>
    <mergeCell ref="G17:H17"/>
    <mergeCell ref="C37:D37"/>
    <mergeCell ref="C38:D38"/>
    <mergeCell ref="E17:F17"/>
    <mergeCell ref="E33:F33"/>
    <mergeCell ref="G33:H33"/>
    <mergeCell ref="G27:H27"/>
    <mergeCell ref="C33:D33"/>
    <mergeCell ref="C27:D27"/>
  </mergeCells>
  <dataValidations count="2">
    <dataValidation type="list" allowBlank="1" showInputMessage="1" showErrorMessage="1" sqref="C1">
      <formula1>"Option 1, Option 2, Option 3, Option 4"</formula1>
    </dataValidation>
    <dataValidation type="list" allowBlank="1" showInputMessage="1" showErrorMessage="1" sqref="C3">
      <formula1>"Option 1, Option 2, Option 3"</formula1>
    </dataValidation>
  </dataValidations>
  <pageMargins left="0.7" right="0.7" top="0.75" bottom="0.75" header="0.3" footer="0.3"/>
  <pageSetup paperSize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 PMF Points Possible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Stewart</dc:creator>
  <cp:lastModifiedBy>smaldonado</cp:lastModifiedBy>
  <dcterms:created xsi:type="dcterms:W3CDTF">2013-06-04T15:04:16Z</dcterms:created>
  <dcterms:modified xsi:type="dcterms:W3CDTF">2015-05-20T19:00:48Z</dcterms:modified>
</cp:coreProperties>
</file>