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bashshiti\Desktop\"/>
    </mc:Choice>
  </mc:AlternateContent>
  <bookViews>
    <workbookView xWindow="0" yWindow="0" windowWidth="28800" windowHeight="12210" xr2:uid="{00000000-000D-0000-FFFF-FFFF00000000}"/>
  </bookViews>
  <sheets>
    <sheet name="Annual Budget" sheetId="8" r:id="rId1"/>
  </sheets>
  <externalReferences>
    <externalReference r:id="rId2"/>
    <externalReference r:id="rId3"/>
    <externalReference r:id="rId4"/>
    <externalReference r:id="rId5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0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0">'Annual Budget'!$A:$Y</definedName>
    <definedName name="Scenario" localSheetId="0">[3]Inputs!#REF!</definedName>
    <definedName name="Scenario">[3]Inputs!#REF!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0" i="8" l="1"/>
  <c r="I70" i="8"/>
  <c r="J70" i="8"/>
  <c r="H50" i="8"/>
  <c r="I50" i="8"/>
  <c r="J50" i="8"/>
  <c r="H60" i="8"/>
  <c r="I60" i="8"/>
  <c r="J60" i="8"/>
  <c r="W74" i="8" l="1"/>
  <c r="S74" i="8"/>
  <c r="Y74" i="8" s="1"/>
  <c r="O74" i="8"/>
  <c r="K74" i="8"/>
  <c r="V70" i="8"/>
  <c r="U70" i="8"/>
  <c r="T70" i="8"/>
  <c r="R70" i="8"/>
  <c r="Q70" i="8"/>
  <c r="P70" i="8"/>
  <c r="N70" i="8"/>
  <c r="M70" i="8"/>
  <c r="L70" i="8"/>
  <c r="D70" i="8"/>
  <c r="D71" i="8" s="1"/>
  <c r="W69" i="8"/>
  <c r="S69" i="8"/>
  <c r="O69" i="8"/>
  <c r="K69" i="8"/>
  <c r="Y68" i="8"/>
  <c r="W67" i="8"/>
  <c r="S67" i="8"/>
  <c r="O67" i="8"/>
  <c r="K67" i="8"/>
  <c r="W66" i="8"/>
  <c r="S66" i="8"/>
  <c r="O66" i="8"/>
  <c r="K66" i="8"/>
  <c r="W65" i="8"/>
  <c r="S65" i="8"/>
  <c r="O65" i="8"/>
  <c r="K65" i="8"/>
  <c r="W64" i="8"/>
  <c r="S64" i="8"/>
  <c r="O64" i="8"/>
  <c r="K64" i="8"/>
  <c r="W63" i="8"/>
  <c r="S63" i="8"/>
  <c r="O63" i="8"/>
  <c r="K63" i="8"/>
  <c r="W60" i="8"/>
  <c r="V60" i="8"/>
  <c r="U60" i="8"/>
  <c r="T60" i="8"/>
  <c r="R60" i="8"/>
  <c r="Q60" i="8"/>
  <c r="P60" i="8"/>
  <c r="N60" i="8"/>
  <c r="M60" i="8"/>
  <c r="L60" i="8"/>
  <c r="K60" i="8"/>
  <c r="D60" i="8"/>
  <c r="W59" i="8"/>
  <c r="S59" i="8"/>
  <c r="O59" i="8"/>
  <c r="K59" i="8"/>
  <c r="W58" i="8"/>
  <c r="S58" i="8"/>
  <c r="O58" i="8"/>
  <c r="K58" i="8"/>
  <c r="W57" i="8"/>
  <c r="S57" i="8"/>
  <c r="O57" i="8"/>
  <c r="K57" i="8"/>
  <c r="W56" i="8"/>
  <c r="S56" i="8"/>
  <c r="O56" i="8"/>
  <c r="K56" i="8"/>
  <c r="W55" i="8"/>
  <c r="S55" i="8"/>
  <c r="O55" i="8"/>
  <c r="K55" i="8"/>
  <c r="W54" i="8"/>
  <c r="S54" i="8"/>
  <c r="O54" i="8"/>
  <c r="K54" i="8"/>
  <c r="W53" i="8"/>
  <c r="S53" i="8"/>
  <c r="O53" i="8"/>
  <c r="K53" i="8"/>
  <c r="V50" i="8"/>
  <c r="W50" i="8" s="1"/>
  <c r="U50" i="8"/>
  <c r="T50" i="8"/>
  <c r="R50" i="8"/>
  <c r="Q50" i="8"/>
  <c r="P50" i="8"/>
  <c r="N50" i="8"/>
  <c r="M50" i="8"/>
  <c r="L50" i="8"/>
  <c r="O50" i="8" s="1"/>
  <c r="D50" i="8"/>
  <c r="W49" i="8"/>
  <c r="S49" i="8"/>
  <c r="O49" i="8"/>
  <c r="Y49" i="8" s="1"/>
  <c r="K49" i="8"/>
  <c r="W48" i="8"/>
  <c r="S48" i="8"/>
  <c r="O48" i="8"/>
  <c r="K48" i="8"/>
  <c r="W47" i="8"/>
  <c r="S47" i="8"/>
  <c r="O47" i="8"/>
  <c r="K47" i="8"/>
  <c r="W46" i="8"/>
  <c r="S46" i="8"/>
  <c r="O46" i="8"/>
  <c r="K46" i="8"/>
  <c r="Y46" i="8" s="1"/>
  <c r="W45" i="8"/>
  <c r="S45" i="8"/>
  <c r="Y45" i="8" s="1"/>
  <c r="O45" i="8"/>
  <c r="K45" i="8"/>
  <c r="V42" i="8"/>
  <c r="U42" i="8"/>
  <c r="T42" i="8"/>
  <c r="R42" i="8"/>
  <c r="Q42" i="8"/>
  <c r="P42" i="8"/>
  <c r="N42" i="8"/>
  <c r="M42" i="8"/>
  <c r="L42" i="8"/>
  <c r="J42" i="8"/>
  <c r="I42" i="8"/>
  <c r="H42" i="8"/>
  <c r="D42" i="8"/>
  <c r="W41" i="8"/>
  <c r="S41" i="8"/>
  <c r="O41" i="8"/>
  <c r="K41" i="8"/>
  <c r="W40" i="8"/>
  <c r="S40" i="8"/>
  <c r="O40" i="8"/>
  <c r="K40" i="8"/>
  <c r="W39" i="8"/>
  <c r="S39" i="8"/>
  <c r="O39" i="8"/>
  <c r="K39" i="8"/>
  <c r="Y39" i="8"/>
  <c r="W38" i="8"/>
  <c r="S38" i="8"/>
  <c r="O38" i="8"/>
  <c r="K38" i="8"/>
  <c r="W37" i="8"/>
  <c r="S37" i="8"/>
  <c r="O37" i="8"/>
  <c r="K37" i="8"/>
  <c r="W36" i="8"/>
  <c r="S36" i="8"/>
  <c r="O36" i="8"/>
  <c r="K36" i="8"/>
  <c r="V33" i="8"/>
  <c r="U33" i="8"/>
  <c r="T33" i="8"/>
  <c r="R33" i="8"/>
  <c r="Q33" i="8"/>
  <c r="P33" i="8"/>
  <c r="N33" i="8"/>
  <c r="M33" i="8"/>
  <c r="L33" i="8"/>
  <c r="J33" i="8"/>
  <c r="I33" i="8"/>
  <c r="H33" i="8"/>
  <c r="F33" i="8"/>
  <c r="D33" i="8"/>
  <c r="W32" i="8"/>
  <c r="S32" i="8"/>
  <c r="Y32" i="8" s="1"/>
  <c r="O32" i="8"/>
  <c r="K32" i="8"/>
  <c r="W31" i="8"/>
  <c r="S31" i="8"/>
  <c r="O31" i="8"/>
  <c r="K31" i="8"/>
  <c r="Y31" i="8"/>
  <c r="W30" i="8"/>
  <c r="S30" i="8"/>
  <c r="O30" i="8"/>
  <c r="K30" i="8"/>
  <c r="W29" i="8"/>
  <c r="S29" i="8"/>
  <c r="O29" i="8"/>
  <c r="K29" i="8"/>
  <c r="W28" i="8"/>
  <c r="S28" i="8"/>
  <c r="O28" i="8"/>
  <c r="K28" i="8"/>
  <c r="W27" i="8"/>
  <c r="S27" i="8"/>
  <c r="O27" i="8"/>
  <c r="K27" i="8"/>
  <c r="W26" i="8"/>
  <c r="S26" i="8"/>
  <c r="O26" i="8"/>
  <c r="K26" i="8"/>
  <c r="W25" i="8"/>
  <c r="S25" i="8"/>
  <c r="O25" i="8"/>
  <c r="K25" i="8"/>
  <c r="Y25" i="8" s="1"/>
  <c r="W24" i="8"/>
  <c r="S24" i="8"/>
  <c r="O24" i="8"/>
  <c r="K24" i="8"/>
  <c r="W23" i="8"/>
  <c r="S23" i="8"/>
  <c r="O23" i="8"/>
  <c r="K23" i="8"/>
  <c r="W22" i="8"/>
  <c r="S22" i="8"/>
  <c r="O22" i="8"/>
  <c r="K22" i="8"/>
  <c r="Y22" i="8"/>
  <c r="W21" i="8"/>
  <c r="S21" i="8"/>
  <c r="O21" i="8"/>
  <c r="K21" i="8"/>
  <c r="W20" i="8"/>
  <c r="S20" i="8"/>
  <c r="O20" i="8"/>
  <c r="K20" i="8"/>
  <c r="W19" i="8"/>
  <c r="S19" i="8"/>
  <c r="O19" i="8"/>
  <c r="K19" i="8"/>
  <c r="V15" i="8"/>
  <c r="U15" i="8"/>
  <c r="T15" i="8"/>
  <c r="R15" i="8"/>
  <c r="Q15" i="8"/>
  <c r="P15" i="8"/>
  <c r="N15" i="8"/>
  <c r="M15" i="8"/>
  <c r="O15" i="8" s="1"/>
  <c r="L15" i="8"/>
  <c r="J15" i="8"/>
  <c r="I15" i="8"/>
  <c r="H15" i="8"/>
  <c r="D15" i="8"/>
  <c r="D72" i="8" s="1"/>
  <c r="D75" i="8" s="1"/>
  <c r="W14" i="8"/>
  <c r="S14" i="8"/>
  <c r="O14" i="8"/>
  <c r="K14" i="8"/>
  <c r="W13" i="8"/>
  <c r="S13" i="8"/>
  <c r="O13" i="8"/>
  <c r="K13" i="8"/>
  <c r="Y13" i="8"/>
  <c r="W12" i="8"/>
  <c r="S12" i="8"/>
  <c r="O12" i="8"/>
  <c r="K12" i="8"/>
  <c r="W11" i="8"/>
  <c r="S11" i="8"/>
  <c r="O11" i="8"/>
  <c r="K11" i="8"/>
  <c r="W10" i="8"/>
  <c r="S10" i="8"/>
  <c r="O10" i="8"/>
  <c r="K10" i="8"/>
  <c r="W9" i="8"/>
  <c r="S9" i="8"/>
  <c r="O9" i="8"/>
  <c r="K9" i="8"/>
  <c r="W8" i="8"/>
  <c r="S8" i="8"/>
  <c r="O8" i="8"/>
  <c r="K8" i="8"/>
  <c r="Y8" i="8" s="1"/>
  <c r="W7" i="8"/>
  <c r="S7" i="8"/>
  <c r="O7" i="8"/>
  <c r="K7" i="8"/>
  <c r="I5" i="8"/>
  <c r="J5" i="8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H5" i="8"/>
  <c r="A2" i="8"/>
  <c r="A1" i="8"/>
  <c r="K50" i="8"/>
  <c r="Y12" i="8" l="1"/>
  <c r="Y28" i="8"/>
  <c r="S50" i="8"/>
  <c r="Y24" i="8"/>
  <c r="Y38" i="8"/>
  <c r="Y14" i="8"/>
  <c r="S60" i="8"/>
  <c r="O70" i="8"/>
  <c r="Y67" i="8"/>
  <c r="Y69" i="8"/>
  <c r="Y66" i="8"/>
  <c r="W70" i="8"/>
  <c r="Y64" i="8"/>
  <c r="S70" i="8"/>
  <c r="Y63" i="8"/>
  <c r="Q71" i="8"/>
  <c r="Q72" i="8" s="1"/>
  <c r="Q75" i="8" s="1"/>
  <c r="K70" i="8"/>
  <c r="Y65" i="8"/>
  <c r="O60" i="8"/>
  <c r="Y53" i="8"/>
  <c r="Y58" i="8"/>
  <c r="Y54" i="8"/>
  <c r="Y57" i="8"/>
  <c r="Y55" i="8"/>
  <c r="Y59" i="8"/>
  <c r="Y56" i="8"/>
  <c r="M71" i="8"/>
  <c r="M72" i="8" s="1"/>
  <c r="M75" i="8" s="1"/>
  <c r="Y47" i="8"/>
  <c r="Y50" i="8"/>
  <c r="Y48" i="8"/>
  <c r="Y41" i="8"/>
  <c r="Y40" i="8"/>
  <c r="O42" i="8"/>
  <c r="N71" i="8"/>
  <c r="N72" i="8" s="1"/>
  <c r="N75" i="8" s="1"/>
  <c r="K42" i="8"/>
  <c r="J71" i="8"/>
  <c r="J72" i="8" s="1"/>
  <c r="J75" i="8" s="1"/>
  <c r="W42" i="8"/>
  <c r="U71" i="8"/>
  <c r="U72" i="8" s="1"/>
  <c r="U75" i="8" s="1"/>
  <c r="P71" i="8"/>
  <c r="P72" i="8" s="1"/>
  <c r="P75" i="8" s="1"/>
  <c r="S42" i="8"/>
  <c r="Y37" i="8"/>
  <c r="V71" i="8"/>
  <c r="Y36" i="8"/>
  <c r="R71" i="8"/>
  <c r="R72" i="8" s="1"/>
  <c r="R75" i="8" s="1"/>
  <c r="L71" i="8"/>
  <c r="L72" i="8" s="1"/>
  <c r="L75" i="8" s="1"/>
  <c r="I71" i="8"/>
  <c r="I72" i="8" s="1"/>
  <c r="I75" i="8" s="1"/>
  <c r="H71" i="8"/>
  <c r="Y27" i="8"/>
  <c r="Y30" i="8"/>
  <c r="Y23" i="8"/>
  <c r="W33" i="8"/>
  <c r="T71" i="8"/>
  <c r="T72" i="8" s="1"/>
  <c r="T75" i="8" s="1"/>
  <c r="Y29" i="8"/>
  <c r="S33" i="8"/>
  <c r="Y26" i="8"/>
  <c r="H72" i="8"/>
  <c r="K33" i="8"/>
  <c r="V72" i="8"/>
  <c r="V75" i="8" s="1"/>
  <c r="Y21" i="8"/>
  <c r="O33" i="8"/>
  <c r="Y20" i="8"/>
  <c r="Y19" i="8"/>
  <c r="W15" i="8"/>
  <c r="S15" i="8"/>
  <c r="Y11" i="8"/>
  <c r="Y10" i="8"/>
  <c r="K15" i="8"/>
  <c r="Y9" i="8"/>
  <c r="Y7" i="8"/>
  <c r="H75" i="8" l="1"/>
  <c r="Y70" i="8"/>
  <c r="Y60" i="8"/>
  <c r="W71" i="8"/>
  <c r="W72" i="8" s="1"/>
  <c r="W75" i="8" s="1"/>
  <c r="S71" i="8"/>
  <c r="S72" i="8" s="1"/>
  <c r="S75" i="8" s="1"/>
  <c r="O71" i="8"/>
  <c r="O72" i="8" s="1"/>
  <c r="O75" i="8" s="1"/>
  <c r="Y42" i="8"/>
  <c r="Y33" i="8"/>
  <c r="K71" i="8"/>
  <c r="Y15" i="8"/>
  <c r="K72" i="8" l="1"/>
  <c r="Y71" i="8"/>
  <c r="Y72" i="8" l="1"/>
  <c r="K75" i="8"/>
  <c r="Y75" i="8" s="1"/>
</calcChain>
</file>

<file path=xl/sharedStrings.xml><?xml version="1.0" encoding="utf-8"?>
<sst xmlns="http://schemas.openxmlformats.org/spreadsheetml/2006/main" count="85" uniqueCount="85">
  <si>
    <t>Budget</t>
  </si>
  <si>
    <t>REVENUE</t>
  </si>
  <si>
    <t>Per Pupil Charter Payments</t>
  </si>
  <si>
    <t>Per Pupil Summer School</t>
  </si>
  <si>
    <t>Per Pupil Facilities Allowance</t>
  </si>
  <si>
    <t>Federal Entitlements</t>
  </si>
  <si>
    <t>Other Government Funding/Grants</t>
  </si>
  <si>
    <t>Private Grants and Donations</t>
  </si>
  <si>
    <t>Activity Fees</t>
  </si>
  <si>
    <t>Other Income</t>
  </si>
  <si>
    <t>TOTAL REVENUES</t>
  </si>
  <si>
    <t>ORDINARY EXPENSE</t>
  </si>
  <si>
    <t>Personnel Salaries and Benefits</t>
  </si>
  <si>
    <t>Principal/Executive Salary</t>
  </si>
  <si>
    <t>Teachers Salaries</t>
  </si>
  <si>
    <t>Special Education Salaries</t>
  </si>
  <si>
    <t>Summer School Salaries</t>
  </si>
  <si>
    <t>Teacher Aides/Assistants Salaries</t>
  </si>
  <si>
    <t>Before/After Care Salaries</t>
  </si>
  <si>
    <t>Other Education Professionals Salaries</t>
  </si>
  <si>
    <t>Business/Operations Salaries</t>
  </si>
  <si>
    <t>Clerical Salaries</t>
  </si>
  <si>
    <t>Custodial Salaries</t>
  </si>
  <si>
    <t>Other Staff Salaries</t>
  </si>
  <si>
    <t>Employee Benefits</t>
  </si>
  <si>
    <t xml:space="preserve">Contracted Staff </t>
  </si>
  <si>
    <t>Staff Development Expense</t>
  </si>
  <si>
    <t>Subtotal: Personnel Expense</t>
  </si>
  <si>
    <t>Direct Student Expense</t>
  </si>
  <si>
    <t>Textbooks</t>
  </si>
  <si>
    <t>Student Supplies and Materials</t>
  </si>
  <si>
    <t>Library and Media Center Materials</t>
  </si>
  <si>
    <t>Student Assessment Materials</t>
  </si>
  <si>
    <t>Contracted Student Services</t>
  </si>
  <si>
    <t>Miscellaneous Student Expense</t>
  </si>
  <si>
    <t>Subtotal: Direct Student Expense</t>
  </si>
  <si>
    <t>Occupancy Expenses</t>
  </si>
  <si>
    <t>Rent</t>
  </si>
  <si>
    <t>Building Maintenance and Repairs</t>
  </si>
  <si>
    <t>Utilities</t>
  </si>
  <si>
    <t>Janitorial Supplies</t>
  </si>
  <si>
    <t>Contracted Building Services</t>
  </si>
  <si>
    <t>Subtotal: Occupancy Expenses</t>
  </si>
  <si>
    <t>Office Expenses</t>
  </si>
  <si>
    <t>Office Supplies and Materials</t>
  </si>
  <si>
    <t>Office Equipment Rental and Maintenance</t>
  </si>
  <si>
    <t>Telephone/Telecommunications</t>
  </si>
  <si>
    <t>Legal, Accounting and Payroll Services</t>
  </si>
  <si>
    <t>Printing and Copying</t>
  </si>
  <si>
    <t>Postage and Shipping</t>
  </si>
  <si>
    <t>Other</t>
  </si>
  <si>
    <t>Subtotal: Office Expenses</t>
  </si>
  <si>
    <t>General Expenses</t>
  </si>
  <si>
    <t>Insurance</t>
  </si>
  <si>
    <t>Transportation</t>
  </si>
  <si>
    <t>Food Service</t>
  </si>
  <si>
    <t>Administration Fee (to PCSB)</t>
  </si>
  <si>
    <t>Management Fee</t>
  </si>
  <si>
    <t>Other General Expense</t>
  </si>
  <si>
    <t>Subtotal: General Expenses</t>
  </si>
  <si>
    <t>TOTAL ORDINARY EXPENSES</t>
  </si>
  <si>
    <t>NET ORDINARY INCOME</t>
  </si>
  <si>
    <t>Depreciation Expense</t>
  </si>
  <si>
    <t>NET INCOME</t>
  </si>
  <si>
    <t>Interest Expense</t>
  </si>
  <si>
    <t>Q1</t>
  </si>
  <si>
    <t>Q2</t>
  </si>
  <si>
    <t>Q3</t>
  </si>
  <si>
    <t>Q4</t>
  </si>
  <si>
    <t>No. of Positions</t>
  </si>
  <si>
    <t>Annual Budget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</si>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</sst>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1" fillId="17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1" fillId="21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1" fillId="25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9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1" fillId="33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1" fillId="10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4" fillId="49" borderId="0" applyNumberFormat="0" applyBorder="0" applyAlignment="0" applyProtection="0"/>
    <xf numFmtId="0" fontId="21" fillId="14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1" fillId="18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4" fillId="51" borderId="0" applyNumberFormat="0" applyBorder="0" applyAlignment="0" applyProtection="0"/>
    <xf numFmtId="0" fontId="21" fillId="22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1" fillId="26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1" fillId="30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12" fillId="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6" fillId="7" borderId="7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6" fillId="53" borderId="12" applyNumberFormat="0" applyAlignment="0" applyProtection="0"/>
    <xf numFmtId="0" fontId="27" fillId="0" borderId="0" applyAlignment="0"/>
    <xf numFmtId="0" fontId="18" fillId="8" borderId="10" applyNumberFormat="0" applyAlignment="0" applyProtection="0"/>
    <xf numFmtId="0" fontId="28" fillId="54" borderId="13" applyNumberFormat="0" applyAlignment="0" applyProtection="0"/>
    <xf numFmtId="0" fontId="28" fillId="54" borderId="13" applyNumberFormat="0" applyAlignment="0" applyProtection="0"/>
    <xf numFmtId="0" fontId="28" fillId="54" borderId="13" applyNumberFormat="0" applyAlignment="0" applyProtection="0"/>
    <xf numFmtId="0" fontId="29" fillId="55" borderId="0" applyAlignment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3" fillId="0" borderId="0" applyFill="0" applyBorder="0" applyProtection="0"/>
    <xf numFmtId="168" fontId="33" fillId="0" borderId="0" applyFill="0" applyBorder="0" applyProtection="0"/>
    <xf numFmtId="169" fontId="34" fillId="0" borderId="0" applyFill="0" applyBorder="0" applyProtection="0"/>
    <xf numFmtId="170" fontId="34" fillId="0" borderId="0" applyFill="0" applyBorder="0" applyProtection="0"/>
    <xf numFmtId="40" fontId="34" fillId="0" borderId="0" applyFill="0" applyBorder="0" applyProtection="0"/>
    <xf numFmtId="171" fontId="34" fillId="0" borderId="0" applyFill="0" applyBorder="0" applyProtection="0"/>
    <xf numFmtId="0" fontId="34" fillId="0" borderId="0" applyNumberFormat="0" applyFill="0" applyBorder="0" applyProtection="0"/>
    <xf numFmtId="1" fontId="33" fillId="0" borderId="0" applyFill="0" applyBorder="0" applyProtection="0">
      <alignment horizontal="center"/>
    </xf>
    <xf numFmtId="169" fontId="33" fillId="0" borderId="0" applyFill="0" applyBorder="0" applyProtection="0"/>
    <xf numFmtId="0" fontId="35" fillId="0" borderId="0" applyNumberFormat="0" applyFill="0" applyBorder="0" applyProtection="0"/>
    <xf numFmtId="0" fontId="33" fillId="0" borderId="0" applyNumberFormat="0" applyFill="0" applyBorder="0" applyAlignment="0" applyProtection="0"/>
    <xf numFmtId="170" fontId="33" fillId="0" borderId="0" applyFill="0" applyBorder="0" applyProtection="0"/>
    <xf numFmtId="40" fontId="33" fillId="0" borderId="0" applyFill="0" applyBorder="0" applyProtection="0"/>
    <xf numFmtId="0" fontId="11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171" fontId="33" fillId="0" borderId="0" applyFill="0" applyBorder="0" applyProtection="0"/>
    <xf numFmtId="0" fontId="33" fillId="0" borderId="0" applyNumberFormat="0" applyFill="0" applyBorder="0" applyProtection="0"/>
    <xf numFmtId="172" fontId="33" fillId="0" borderId="0" applyFill="0" applyBorder="0" applyProtection="0">
      <alignment horizontal="right"/>
    </xf>
    <xf numFmtId="0" fontId="8" fillId="0" borderId="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37" fillId="0" borderId="14" applyNumberFormat="0" applyFill="0" applyAlignment="0" applyProtection="0"/>
    <xf numFmtId="0" fontId="9" fillId="0" borderId="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10" fillId="0" borderId="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6" borderId="7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0" fillId="40" borderId="12" applyNumberFormat="0" applyAlignment="0" applyProtection="0"/>
    <xf numFmtId="0" fontId="41" fillId="0" borderId="0" applyAlignment="0"/>
    <xf numFmtId="0" fontId="17" fillId="0" borderId="9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3" fillId="5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56" borderId="0" applyNumberFormat="0" applyBorder="0" applyAlignment="0" applyProtection="0"/>
    <xf numFmtId="0" fontId="44" fillId="57" borderId="0" applyAlignment="0"/>
    <xf numFmtId="0" fontId="45" fillId="34" borderId="0" applyAlignment="0"/>
    <xf numFmtId="0" fontId="46" fillId="0" borderId="0" applyAlignment="0"/>
    <xf numFmtId="0" fontId="1" fillId="0" borderId="0"/>
    <xf numFmtId="0" fontId="30" fillId="0" borderId="0"/>
    <xf numFmtId="0" fontId="2" fillId="0" borderId="0"/>
    <xf numFmtId="0" fontId="2" fillId="0" borderId="0"/>
    <xf numFmtId="0" fontId="3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" fillId="9" borderId="11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4" fillId="58" borderId="18" applyNumberFormat="0" applyFont="0" applyAlignment="0" applyProtection="0"/>
    <xf numFmtId="0" fontId="15" fillId="7" borderId="8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0" fontId="47" fillId="53" borderId="19" applyNumberForma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59" borderId="0" applyAlignment="0"/>
    <xf numFmtId="0" fontId="49" fillId="0" borderId="0" applyAlignment="0"/>
    <xf numFmtId="0" fontId="50" fillId="0" borderId="0" applyAlignment="0"/>
    <xf numFmtId="0" fontId="51" fillId="0" borderId="0" applyAlignment="0"/>
    <xf numFmtId="0" fontId="52" fillId="0" borderId="0" applyAlignment="0"/>
    <xf numFmtId="0" fontId="53" fillId="0" borderId="0" applyAlignment="0"/>
    <xf numFmtId="0" fontId="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Alignment="0"/>
    <xf numFmtId="0" fontId="51" fillId="0" borderId="0" applyAlignment="0">
      <alignment wrapText="1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 applyFill="1" applyBorder="1"/>
    <xf numFmtId="0" fontId="3" fillId="0" borderId="0" xfId="2" applyFont="1"/>
    <xf numFmtId="0" fontId="3" fillId="0" borderId="0" xfId="2" applyFont="1" applyFill="1"/>
    <xf numFmtId="0" fontId="58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3" fillId="0" borderId="0" xfId="2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3" fillId="0" borderId="0" xfId="2" applyFont="1" applyBorder="1"/>
    <xf numFmtId="0" fontId="22" fillId="0" borderId="3" xfId="2" applyFont="1" applyBorder="1"/>
    <xf numFmtId="165" fontId="22" fillId="0" borderId="3" xfId="2" applyNumberFormat="1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43" fontId="22" fillId="0" borderId="3" xfId="1" applyFont="1" applyFill="1" applyBorder="1"/>
    <xf numFmtId="44" fontId="22" fillId="0" borderId="3" xfId="980" applyFont="1" applyFill="1" applyBorder="1"/>
    <xf numFmtId="44" fontId="22" fillId="0" borderId="0" xfId="980" applyFont="1" applyFill="1" applyBorder="1"/>
    <xf numFmtId="44" fontId="58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58" fillId="0" borderId="0" xfId="1" applyFont="1" applyBorder="1"/>
    <xf numFmtId="43" fontId="3" fillId="0" borderId="0" xfId="1" applyFont="1"/>
    <xf numFmtId="165" fontId="3" fillId="2" borderId="21" xfId="1" applyNumberFormat="1" applyFont="1" applyFill="1" applyBorder="1"/>
    <xf numFmtId="165" fontId="3" fillId="2" borderId="21" xfId="1" applyNumberFormat="1" applyFont="1" applyFill="1" applyBorder="1" applyAlignment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2010000}"/>
    <cellStyle name="Input 2" xfId="387" xr:uid="{00000000-0005-0000-0000-000073010000}"/>
    <cellStyle name="Input 2 2" xfId="388" xr:uid="{00000000-0005-0000-0000-000074010000}"/>
    <cellStyle name="Input 3" xfId="389" xr:uid="{00000000-0005-0000-0000-000075010000}"/>
    <cellStyle name="Input 3 10" xfId="390" xr:uid="{00000000-0005-0000-0000-000076010000}"/>
    <cellStyle name="Input 3 10 2" xfId="391" xr:uid="{00000000-0005-0000-0000-000077010000}"/>
    <cellStyle name="Input 3 11" xfId="392" xr:uid="{00000000-0005-0000-0000-000078010000}"/>
    <cellStyle name="Input 3 2" xfId="393" xr:uid="{00000000-0005-0000-0000-000079010000}"/>
    <cellStyle name="Input 3 2 10" xfId="394" xr:uid="{00000000-0005-0000-0000-00007A010000}"/>
    <cellStyle name="Input 3 2 2" xfId="395" xr:uid="{00000000-0005-0000-0000-00007B010000}"/>
    <cellStyle name="Input 3 2 2 2" xfId="396" xr:uid="{00000000-0005-0000-0000-00007C010000}"/>
    <cellStyle name="Input 3 2 2 2 2" xfId="397" xr:uid="{00000000-0005-0000-0000-00007D010000}"/>
    <cellStyle name="Input 3 2 2 3" xfId="398" xr:uid="{00000000-0005-0000-0000-00007E010000}"/>
    <cellStyle name="Input 3 2 3" xfId="399" xr:uid="{00000000-0005-0000-0000-00007F010000}"/>
    <cellStyle name="Input 3 2 3 2" xfId="400" xr:uid="{00000000-0005-0000-0000-000080010000}"/>
    <cellStyle name="Input 3 2 3 2 2" xfId="401" xr:uid="{00000000-0005-0000-0000-000081010000}"/>
    <cellStyle name="Input 3 2 3 3" xfId="402" xr:uid="{00000000-0005-0000-0000-000082010000}"/>
    <cellStyle name="Input 3 2 4" xfId="403" xr:uid="{00000000-0005-0000-0000-000083010000}"/>
    <cellStyle name="Input 3 2 4 2" xfId="404" xr:uid="{00000000-0005-0000-0000-000084010000}"/>
    <cellStyle name="Input 3 2 4 2 2" xfId="405" xr:uid="{00000000-0005-0000-0000-000085010000}"/>
    <cellStyle name="Input 3 2 4 3" xfId="406" xr:uid="{00000000-0005-0000-0000-000086010000}"/>
    <cellStyle name="Input 3 2 5" xfId="407" xr:uid="{00000000-0005-0000-0000-000087010000}"/>
    <cellStyle name="Input 3 2 5 2" xfId="408" xr:uid="{00000000-0005-0000-0000-000088010000}"/>
    <cellStyle name="Input 3 2 5 2 2" xfId="409" xr:uid="{00000000-0005-0000-0000-000089010000}"/>
    <cellStyle name="Input 3 2 5 3" xfId="410" xr:uid="{00000000-0005-0000-0000-00008A010000}"/>
    <cellStyle name="Input 3 2 6" xfId="411" xr:uid="{00000000-0005-0000-0000-00008B010000}"/>
    <cellStyle name="Input 3 2 6 2" xfId="412" xr:uid="{00000000-0005-0000-0000-00008C010000}"/>
    <cellStyle name="Input 3 2 6 2 2" xfId="413" xr:uid="{00000000-0005-0000-0000-00008D010000}"/>
    <cellStyle name="Input 3 2 6 3" xfId="414" xr:uid="{00000000-0005-0000-0000-00008E010000}"/>
    <cellStyle name="Input 3 2 7" xfId="415" xr:uid="{00000000-0005-0000-0000-00008F010000}"/>
    <cellStyle name="Input 3 2 7 2" xfId="416" xr:uid="{00000000-0005-0000-0000-000090010000}"/>
    <cellStyle name="Input 3 2 7 2 2" xfId="417" xr:uid="{00000000-0005-0000-0000-000091010000}"/>
    <cellStyle name="Input 3 2 7 3" xfId="418" xr:uid="{00000000-0005-0000-0000-000092010000}"/>
    <cellStyle name="Input 3 2 8" xfId="419" xr:uid="{00000000-0005-0000-0000-000093010000}"/>
    <cellStyle name="Input 3 2 8 2" xfId="420" xr:uid="{00000000-0005-0000-0000-000094010000}"/>
    <cellStyle name="Input 3 2 8 2 2" xfId="421" xr:uid="{00000000-0005-0000-0000-000095010000}"/>
    <cellStyle name="Input 3 2 8 3" xfId="422" xr:uid="{00000000-0005-0000-0000-000096010000}"/>
    <cellStyle name="Input 3 2 9" xfId="423" xr:uid="{00000000-0005-0000-0000-000097010000}"/>
    <cellStyle name="Input 3 2 9 2" xfId="424" xr:uid="{00000000-0005-0000-0000-000098010000}"/>
    <cellStyle name="Input 3 3" xfId="425" xr:uid="{00000000-0005-0000-0000-000099010000}"/>
    <cellStyle name="Input 3 3 2" xfId="426" xr:uid="{00000000-0005-0000-0000-00009A010000}"/>
    <cellStyle name="Input 3 3 2 2" xfId="427" xr:uid="{00000000-0005-0000-0000-00009B010000}"/>
    <cellStyle name="Input 3 3 3" xfId="428" xr:uid="{00000000-0005-0000-0000-00009C010000}"/>
    <cellStyle name="Input 3 4" xfId="429" xr:uid="{00000000-0005-0000-0000-00009D010000}"/>
    <cellStyle name="Input 3 4 2" xfId="430" xr:uid="{00000000-0005-0000-0000-00009E010000}"/>
    <cellStyle name="Input 3 4 2 2" xfId="431" xr:uid="{00000000-0005-0000-0000-00009F010000}"/>
    <cellStyle name="Input 3 4 3" xfId="432" xr:uid="{00000000-0005-0000-0000-0000A0010000}"/>
    <cellStyle name="Input 3 5" xfId="433" xr:uid="{00000000-0005-0000-0000-0000A1010000}"/>
    <cellStyle name="Input 3 5 2" xfId="434" xr:uid="{00000000-0005-0000-0000-0000A2010000}"/>
    <cellStyle name="Input 3 5 2 2" xfId="435" xr:uid="{00000000-0005-0000-0000-0000A3010000}"/>
    <cellStyle name="Input 3 5 3" xfId="436" xr:uid="{00000000-0005-0000-0000-0000A4010000}"/>
    <cellStyle name="Input 3 6" xfId="437" xr:uid="{00000000-0005-0000-0000-0000A5010000}"/>
    <cellStyle name="Input 3 6 2" xfId="438" xr:uid="{00000000-0005-0000-0000-0000A6010000}"/>
    <cellStyle name="Input 3 6 2 2" xfId="439" xr:uid="{00000000-0005-0000-0000-0000A7010000}"/>
    <cellStyle name="Input 3 6 3" xfId="440" xr:uid="{00000000-0005-0000-0000-0000A8010000}"/>
    <cellStyle name="Input 3 7" xfId="441" xr:uid="{00000000-0005-0000-0000-0000A9010000}"/>
    <cellStyle name="Input 3 7 2" xfId="442" xr:uid="{00000000-0005-0000-0000-0000AA010000}"/>
    <cellStyle name="Input 3 7 2 2" xfId="443" xr:uid="{00000000-0005-0000-0000-0000AB010000}"/>
    <cellStyle name="Input 3 7 3" xfId="444" xr:uid="{00000000-0005-0000-0000-0000AC010000}"/>
    <cellStyle name="Input 3 8" xfId="445" xr:uid="{00000000-0005-0000-0000-0000AD010000}"/>
    <cellStyle name="Input 3 8 2" xfId="446" xr:uid="{00000000-0005-0000-0000-0000AE010000}"/>
    <cellStyle name="Input 3 8 2 2" xfId="447" xr:uid="{00000000-0005-0000-0000-0000AF010000}"/>
    <cellStyle name="Input 3 8 3" xfId="448" xr:uid="{00000000-0005-0000-0000-0000B0010000}"/>
    <cellStyle name="Input 3 9" xfId="449" xr:uid="{00000000-0005-0000-0000-0000B1010000}"/>
    <cellStyle name="Input 3 9 2" xfId="450" xr:uid="{00000000-0005-0000-0000-0000B2010000}"/>
    <cellStyle name="Input 3 9 2 2" xfId="451" xr:uid="{00000000-0005-0000-0000-0000B3010000}"/>
    <cellStyle name="Input 3 9 3" xfId="452" xr:uid="{00000000-0005-0000-0000-0000B4010000}"/>
    <cellStyle name="Input 4" xfId="453" xr:uid="{00000000-0005-0000-0000-0000B5010000}"/>
    <cellStyle name="Input 4 10" xfId="454" xr:uid="{00000000-0005-0000-0000-0000B6010000}"/>
    <cellStyle name="Input 4 10 2" xfId="455" xr:uid="{00000000-0005-0000-0000-0000B7010000}"/>
    <cellStyle name="Input 4 11" xfId="456" xr:uid="{00000000-0005-0000-0000-0000B8010000}"/>
    <cellStyle name="Input 4 2" xfId="457" xr:uid="{00000000-0005-0000-0000-0000B9010000}"/>
    <cellStyle name="Input 4 2 10" xfId="458" xr:uid="{00000000-0005-0000-0000-0000BA010000}"/>
    <cellStyle name="Input 4 2 2" xfId="459" xr:uid="{00000000-0005-0000-0000-0000BB010000}"/>
    <cellStyle name="Input 4 2 2 2" xfId="460" xr:uid="{00000000-0005-0000-0000-0000BC010000}"/>
    <cellStyle name="Input 4 2 2 2 2" xfId="461" xr:uid="{00000000-0005-0000-0000-0000BD010000}"/>
    <cellStyle name="Input 4 2 2 3" xfId="462" xr:uid="{00000000-0005-0000-0000-0000BE010000}"/>
    <cellStyle name="Input 4 2 3" xfId="463" xr:uid="{00000000-0005-0000-0000-0000BF010000}"/>
    <cellStyle name="Input 4 2 3 2" xfId="464" xr:uid="{00000000-0005-0000-0000-0000C0010000}"/>
    <cellStyle name="Input 4 2 3 2 2" xfId="465" xr:uid="{00000000-0005-0000-0000-0000C1010000}"/>
    <cellStyle name="Input 4 2 3 3" xfId="466" xr:uid="{00000000-0005-0000-0000-0000C2010000}"/>
    <cellStyle name="Input 4 2 4" xfId="467" xr:uid="{00000000-0005-0000-0000-0000C3010000}"/>
    <cellStyle name="Input 4 2 4 2" xfId="468" xr:uid="{00000000-0005-0000-0000-0000C4010000}"/>
    <cellStyle name="Input 4 2 4 2 2" xfId="469" xr:uid="{00000000-0005-0000-0000-0000C5010000}"/>
    <cellStyle name="Input 4 2 4 3" xfId="470" xr:uid="{00000000-0005-0000-0000-0000C6010000}"/>
    <cellStyle name="Input 4 2 5" xfId="471" xr:uid="{00000000-0005-0000-0000-0000C7010000}"/>
    <cellStyle name="Input 4 2 5 2" xfId="472" xr:uid="{00000000-0005-0000-0000-0000C8010000}"/>
    <cellStyle name="Input 4 2 5 2 2" xfId="473" xr:uid="{00000000-0005-0000-0000-0000C9010000}"/>
    <cellStyle name="Input 4 2 5 3" xfId="474" xr:uid="{00000000-0005-0000-0000-0000CA010000}"/>
    <cellStyle name="Input 4 2 6" xfId="475" xr:uid="{00000000-0005-0000-0000-0000CB010000}"/>
    <cellStyle name="Input 4 2 6 2" xfId="476" xr:uid="{00000000-0005-0000-0000-0000CC010000}"/>
    <cellStyle name="Input 4 2 6 2 2" xfId="477" xr:uid="{00000000-0005-0000-0000-0000CD010000}"/>
    <cellStyle name="Input 4 2 6 3" xfId="478" xr:uid="{00000000-0005-0000-0000-0000CE010000}"/>
    <cellStyle name="Input 4 2 7" xfId="479" xr:uid="{00000000-0005-0000-0000-0000CF010000}"/>
    <cellStyle name="Input 4 2 7 2" xfId="480" xr:uid="{00000000-0005-0000-0000-0000D0010000}"/>
    <cellStyle name="Input 4 2 7 2 2" xfId="481" xr:uid="{00000000-0005-0000-0000-0000D1010000}"/>
    <cellStyle name="Input 4 2 7 3" xfId="482" xr:uid="{00000000-0005-0000-0000-0000D2010000}"/>
    <cellStyle name="Input 4 2 8" xfId="483" xr:uid="{00000000-0005-0000-0000-0000D3010000}"/>
    <cellStyle name="Input 4 2 8 2" xfId="484" xr:uid="{00000000-0005-0000-0000-0000D4010000}"/>
    <cellStyle name="Input 4 2 8 2 2" xfId="485" xr:uid="{00000000-0005-0000-0000-0000D5010000}"/>
    <cellStyle name="Input 4 2 8 3" xfId="486" xr:uid="{00000000-0005-0000-0000-0000D6010000}"/>
    <cellStyle name="Input 4 2 9" xfId="487" xr:uid="{00000000-0005-0000-0000-0000D7010000}"/>
    <cellStyle name="Input 4 2 9 2" xfId="488" xr:uid="{00000000-0005-0000-0000-0000D8010000}"/>
    <cellStyle name="Input 4 3" xfId="489" xr:uid="{00000000-0005-0000-0000-0000D9010000}"/>
    <cellStyle name="Input 4 3 2" xfId="490" xr:uid="{00000000-0005-0000-0000-0000DA010000}"/>
    <cellStyle name="Input 4 3 2 2" xfId="491" xr:uid="{00000000-0005-0000-0000-0000DB010000}"/>
    <cellStyle name="Input 4 3 3" xfId="492" xr:uid="{00000000-0005-0000-0000-0000DC010000}"/>
    <cellStyle name="Input 4 4" xfId="493" xr:uid="{00000000-0005-0000-0000-0000DD010000}"/>
    <cellStyle name="Input 4 4 2" xfId="494" xr:uid="{00000000-0005-0000-0000-0000DE010000}"/>
    <cellStyle name="Input 4 4 2 2" xfId="495" xr:uid="{00000000-0005-0000-0000-0000DF010000}"/>
    <cellStyle name="Input 4 4 3" xfId="496" xr:uid="{00000000-0005-0000-0000-0000E0010000}"/>
    <cellStyle name="Input 4 5" xfId="497" xr:uid="{00000000-0005-0000-0000-0000E1010000}"/>
    <cellStyle name="Input 4 5 2" xfId="498" xr:uid="{00000000-0005-0000-0000-0000E2010000}"/>
    <cellStyle name="Input 4 5 2 2" xfId="499" xr:uid="{00000000-0005-0000-0000-0000E3010000}"/>
    <cellStyle name="Input 4 5 3" xfId="500" xr:uid="{00000000-0005-0000-0000-0000E4010000}"/>
    <cellStyle name="Input 4 6" xfId="501" xr:uid="{00000000-0005-0000-0000-0000E5010000}"/>
    <cellStyle name="Input 4 6 2" xfId="502" xr:uid="{00000000-0005-0000-0000-0000E6010000}"/>
    <cellStyle name="Input 4 6 2 2" xfId="503" xr:uid="{00000000-0005-0000-0000-0000E7010000}"/>
    <cellStyle name="Input 4 6 3" xfId="504" xr:uid="{00000000-0005-0000-0000-0000E8010000}"/>
    <cellStyle name="Input 4 7" xfId="505" xr:uid="{00000000-0005-0000-0000-0000E9010000}"/>
    <cellStyle name="Input 4 7 2" xfId="506" xr:uid="{00000000-0005-0000-0000-0000EA010000}"/>
    <cellStyle name="Input 4 7 2 2" xfId="507" xr:uid="{00000000-0005-0000-0000-0000EB010000}"/>
    <cellStyle name="Input 4 7 3" xfId="508" xr:uid="{00000000-0005-0000-0000-0000EC010000}"/>
    <cellStyle name="Input 4 8" xfId="509" xr:uid="{00000000-0005-0000-0000-0000ED010000}"/>
    <cellStyle name="Input 4 8 2" xfId="510" xr:uid="{00000000-0005-0000-0000-0000EE010000}"/>
    <cellStyle name="Input 4 8 2 2" xfId="511" xr:uid="{00000000-0005-0000-0000-0000EF010000}"/>
    <cellStyle name="Input 4 8 3" xfId="512" xr:uid="{00000000-0005-0000-0000-0000F0010000}"/>
    <cellStyle name="Input 4 9" xfId="513" xr:uid="{00000000-0005-0000-0000-0000F1010000}"/>
    <cellStyle name="Input 4 9 2" xfId="514" xr:uid="{00000000-0005-0000-0000-0000F2010000}"/>
    <cellStyle name="Input 4 9 2 2" xfId="515" xr:uid="{00000000-0005-0000-0000-0000F3010000}"/>
    <cellStyle name="Input 4 9 3" xfId="516" xr:uid="{00000000-0005-0000-0000-0000F4010000}"/>
    <cellStyle name="Invisible" xfId="517" xr:uid="{00000000-0005-0000-0000-0000F5010000}"/>
    <cellStyle name="Linked Cell 2" xfId="518" xr:uid="{00000000-0005-0000-0000-0000F6010000}"/>
    <cellStyle name="Linked Cell 2 2" xfId="519" xr:uid="{00000000-0005-0000-0000-0000F7010000}"/>
    <cellStyle name="Linked Cell 3" xfId="520" xr:uid="{00000000-0005-0000-0000-0000F8010000}"/>
    <cellStyle name="Linked Cell 4" xfId="521" xr:uid="{00000000-0005-0000-0000-0000F9010000}"/>
    <cellStyle name="Neutral 2" xfId="522" xr:uid="{00000000-0005-0000-0000-0000FA010000}"/>
    <cellStyle name="Neutral 2 2" xfId="523" xr:uid="{00000000-0005-0000-0000-0000FB010000}"/>
    <cellStyle name="Neutral 3" xfId="524" xr:uid="{00000000-0005-0000-0000-0000FC010000}"/>
    <cellStyle name="Neutral 4" xfId="525" xr:uid="{00000000-0005-0000-0000-0000FD010000}"/>
    <cellStyle name="NewColumnHeaderNormal" xfId="526" xr:uid="{00000000-0005-0000-0000-0000FE010000}"/>
    <cellStyle name="NewSectionHeaderNormal" xfId="527" xr:uid="{00000000-0005-0000-0000-0000FF010000}"/>
    <cellStyle name="NewTitleNormal" xfId="528" xr:uid="{00000000-0005-0000-0000-000000020000}"/>
    <cellStyle name="Normal" xfId="0" builtinId="0"/>
    <cellStyle name="Normal 10" xfId="529" xr:uid="{00000000-0005-0000-0000-000002020000}"/>
    <cellStyle name="Normal 11" xfId="530" xr:uid="{00000000-0005-0000-0000-000003020000}"/>
    <cellStyle name="Normal 2" xfId="15" xr:uid="{00000000-0005-0000-0000-000004020000}"/>
    <cellStyle name="Normal 2 2" xfId="16" xr:uid="{00000000-0005-0000-0000-000005020000}"/>
    <cellStyle name="Normal 2 2 2" xfId="28" xr:uid="{00000000-0005-0000-0000-000006020000}"/>
    <cellStyle name="Normal 2 2 2 2" xfId="29" xr:uid="{00000000-0005-0000-0000-000007020000}"/>
    <cellStyle name="Normal 2 2 2 3" xfId="531" xr:uid="{00000000-0005-0000-0000-000008020000}"/>
    <cellStyle name="Normal 2 3" xfId="532" xr:uid="{00000000-0005-0000-0000-000009020000}"/>
    <cellStyle name="Normal 2 4" xfId="533" xr:uid="{00000000-0005-0000-0000-00000A020000}"/>
    <cellStyle name="Normal 2 5" xfId="534" xr:uid="{00000000-0005-0000-0000-00000B020000}"/>
    <cellStyle name="Normal 3" xfId="17" xr:uid="{00000000-0005-0000-0000-00000C020000}"/>
    <cellStyle name="Normal 3 2" xfId="535" xr:uid="{00000000-0005-0000-0000-00000D020000}"/>
    <cellStyle name="Normal 3 2 2" xfId="536" xr:uid="{00000000-0005-0000-0000-00000E020000}"/>
    <cellStyle name="Normal 3 2 2 2" xfId="537" xr:uid="{00000000-0005-0000-0000-00000F020000}"/>
    <cellStyle name="Normal 3 2 2 3" xfId="538" xr:uid="{00000000-0005-0000-0000-000010020000}"/>
    <cellStyle name="Normal 3 3" xfId="539" xr:uid="{00000000-0005-0000-0000-000011020000}"/>
    <cellStyle name="Normal 4" xfId="18" xr:uid="{00000000-0005-0000-0000-000012020000}"/>
    <cellStyle name="Normal 4 2" xfId="19" xr:uid="{00000000-0005-0000-0000-000013020000}"/>
    <cellStyle name="Normal 4 2 2" xfId="540" xr:uid="{00000000-0005-0000-0000-000014020000}"/>
    <cellStyle name="Normal 4 2 3" xfId="541" xr:uid="{00000000-0005-0000-0000-000015020000}"/>
    <cellStyle name="Normal 5" xfId="20" xr:uid="{00000000-0005-0000-0000-000016020000}"/>
    <cellStyle name="Normal 5 2" xfId="31" xr:uid="{00000000-0005-0000-0000-000017020000}"/>
    <cellStyle name="Normal 5 2 2" xfId="542" xr:uid="{00000000-0005-0000-0000-000018020000}"/>
    <cellStyle name="Normal 5 2 3" xfId="543" xr:uid="{00000000-0005-0000-0000-000019020000}"/>
    <cellStyle name="Normal 5 2 4" xfId="544" xr:uid="{00000000-0005-0000-0000-00001A020000}"/>
    <cellStyle name="Normal 5 3" xfId="545" xr:uid="{00000000-0005-0000-0000-00001B020000}"/>
    <cellStyle name="Normal 5 3 2" xfId="546" xr:uid="{00000000-0005-0000-0000-00001C020000}"/>
    <cellStyle name="Normal 5 3 3" xfId="547" xr:uid="{00000000-0005-0000-0000-00001D020000}"/>
    <cellStyle name="Normal 5 3 4" xfId="548" xr:uid="{00000000-0005-0000-0000-00001E020000}"/>
    <cellStyle name="Normal 5 4" xfId="549" xr:uid="{00000000-0005-0000-0000-00001F020000}"/>
    <cellStyle name="Normal 5 4 2" xfId="550" xr:uid="{00000000-0005-0000-0000-000020020000}"/>
    <cellStyle name="Normal 5 4 3" xfId="551" xr:uid="{00000000-0005-0000-0000-000021020000}"/>
    <cellStyle name="Normal 5 4 4" xfId="552" xr:uid="{00000000-0005-0000-0000-000022020000}"/>
    <cellStyle name="Normal 5 5" xfId="553" xr:uid="{00000000-0005-0000-0000-000023020000}"/>
    <cellStyle name="Normal 5 6" xfId="554" xr:uid="{00000000-0005-0000-0000-000024020000}"/>
    <cellStyle name="Normal 5 7" xfId="555" xr:uid="{00000000-0005-0000-0000-000025020000}"/>
    <cellStyle name="Normal 6" xfId="21" xr:uid="{00000000-0005-0000-0000-000026020000}"/>
    <cellStyle name="Normal 6 2" xfId="22" xr:uid="{00000000-0005-0000-0000-000027020000}"/>
    <cellStyle name="Normal 7" xfId="23" xr:uid="{00000000-0005-0000-0000-000028020000}"/>
    <cellStyle name="Normal 7 2" xfId="556" xr:uid="{00000000-0005-0000-0000-000029020000}"/>
    <cellStyle name="Normal 7 3" xfId="557" xr:uid="{00000000-0005-0000-0000-00002A020000}"/>
    <cellStyle name="Normal 7 4" xfId="558" xr:uid="{00000000-0005-0000-0000-00002B020000}"/>
    <cellStyle name="Normal 7 5" xfId="559" xr:uid="{00000000-0005-0000-0000-00002C020000}"/>
    <cellStyle name="Normal 8" xfId="560" xr:uid="{00000000-0005-0000-0000-00002D020000}"/>
    <cellStyle name="Normal 8 2" xfId="561" xr:uid="{00000000-0005-0000-0000-00002E020000}"/>
    <cellStyle name="Normal 8 2 2" xfId="562" xr:uid="{00000000-0005-0000-0000-00002F020000}"/>
    <cellStyle name="Normal 8 2 2 2" xfId="563" xr:uid="{00000000-0005-0000-0000-000030020000}"/>
    <cellStyle name="Normal 8 2 3" xfId="564" xr:uid="{00000000-0005-0000-0000-000031020000}"/>
    <cellStyle name="Normal 8 3" xfId="565" xr:uid="{00000000-0005-0000-0000-000032020000}"/>
    <cellStyle name="Normal 9" xfId="566" xr:uid="{00000000-0005-0000-0000-000033020000}"/>
    <cellStyle name="Normal 9 2" xfId="567" xr:uid="{00000000-0005-0000-0000-000034020000}"/>
    <cellStyle name="Normal_PSCB financials reporting template" xfId="2" xr:uid="{00000000-0005-0000-0000-000035020000}"/>
    <cellStyle name="Note 2" xfId="568" xr:uid="{00000000-0005-0000-0000-000036020000}"/>
    <cellStyle name="Note 2 2" xfId="569" xr:uid="{00000000-0005-0000-0000-000037020000}"/>
    <cellStyle name="Note 2 3" xfId="570" xr:uid="{00000000-0005-0000-0000-000038020000}"/>
    <cellStyle name="Note 2 4" xfId="571" xr:uid="{00000000-0005-0000-0000-000039020000}"/>
    <cellStyle name="Note 2 5" xfId="572" xr:uid="{00000000-0005-0000-0000-00003A020000}"/>
    <cellStyle name="Note 3" xfId="573" xr:uid="{00000000-0005-0000-0000-00003B020000}"/>
    <cellStyle name="Note 3 10" xfId="574" xr:uid="{00000000-0005-0000-0000-00003C020000}"/>
    <cellStyle name="Note 3 10 2" xfId="575" xr:uid="{00000000-0005-0000-0000-00003D020000}"/>
    <cellStyle name="Note 3 11" xfId="576" xr:uid="{00000000-0005-0000-0000-00003E020000}"/>
    <cellStyle name="Note 3 2" xfId="577" xr:uid="{00000000-0005-0000-0000-00003F020000}"/>
    <cellStyle name="Note 3 2 10" xfId="578" xr:uid="{00000000-0005-0000-0000-000040020000}"/>
    <cellStyle name="Note 3 2 2" xfId="579" xr:uid="{00000000-0005-0000-0000-000041020000}"/>
    <cellStyle name="Note 3 2 2 2" xfId="580" xr:uid="{00000000-0005-0000-0000-000042020000}"/>
    <cellStyle name="Note 3 2 2 2 2" xfId="581" xr:uid="{00000000-0005-0000-0000-000043020000}"/>
    <cellStyle name="Note 3 2 2 3" xfId="582" xr:uid="{00000000-0005-0000-0000-000044020000}"/>
    <cellStyle name="Note 3 2 3" xfId="583" xr:uid="{00000000-0005-0000-0000-000045020000}"/>
    <cellStyle name="Note 3 2 3 2" xfId="584" xr:uid="{00000000-0005-0000-0000-000046020000}"/>
    <cellStyle name="Note 3 2 3 2 2" xfId="585" xr:uid="{00000000-0005-0000-0000-000047020000}"/>
    <cellStyle name="Note 3 2 3 3" xfId="586" xr:uid="{00000000-0005-0000-0000-000048020000}"/>
    <cellStyle name="Note 3 2 4" xfId="587" xr:uid="{00000000-0005-0000-0000-000049020000}"/>
    <cellStyle name="Note 3 2 4 2" xfId="588" xr:uid="{00000000-0005-0000-0000-00004A020000}"/>
    <cellStyle name="Note 3 2 4 2 2" xfId="589" xr:uid="{00000000-0005-0000-0000-00004B020000}"/>
    <cellStyle name="Note 3 2 4 3" xfId="590" xr:uid="{00000000-0005-0000-0000-00004C020000}"/>
    <cellStyle name="Note 3 2 5" xfId="591" xr:uid="{00000000-0005-0000-0000-00004D020000}"/>
    <cellStyle name="Note 3 2 5 2" xfId="592" xr:uid="{00000000-0005-0000-0000-00004E020000}"/>
    <cellStyle name="Note 3 2 5 2 2" xfId="593" xr:uid="{00000000-0005-0000-0000-00004F020000}"/>
    <cellStyle name="Note 3 2 5 3" xfId="594" xr:uid="{00000000-0005-0000-0000-000050020000}"/>
    <cellStyle name="Note 3 2 6" xfId="595" xr:uid="{00000000-0005-0000-0000-000051020000}"/>
    <cellStyle name="Note 3 2 6 2" xfId="596" xr:uid="{00000000-0005-0000-0000-000052020000}"/>
    <cellStyle name="Note 3 2 6 2 2" xfId="597" xr:uid="{00000000-0005-0000-0000-000053020000}"/>
    <cellStyle name="Note 3 2 6 3" xfId="598" xr:uid="{00000000-0005-0000-0000-000054020000}"/>
    <cellStyle name="Note 3 2 7" xfId="599" xr:uid="{00000000-0005-0000-0000-000055020000}"/>
    <cellStyle name="Note 3 2 7 2" xfId="600" xr:uid="{00000000-0005-0000-0000-000056020000}"/>
    <cellStyle name="Note 3 2 7 2 2" xfId="601" xr:uid="{00000000-0005-0000-0000-000057020000}"/>
    <cellStyle name="Note 3 2 7 3" xfId="602" xr:uid="{00000000-0005-0000-0000-000058020000}"/>
    <cellStyle name="Note 3 2 8" xfId="603" xr:uid="{00000000-0005-0000-0000-000059020000}"/>
    <cellStyle name="Note 3 2 8 2" xfId="604" xr:uid="{00000000-0005-0000-0000-00005A020000}"/>
    <cellStyle name="Note 3 2 8 2 2" xfId="605" xr:uid="{00000000-0005-0000-0000-00005B020000}"/>
    <cellStyle name="Note 3 2 8 3" xfId="606" xr:uid="{00000000-0005-0000-0000-00005C020000}"/>
    <cellStyle name="Note 3 2 9" xfId="607" xr:uid="{00000000-0005-0000-0000-00005D020000}"/>
    <cellStyle name="Note 3 2 9 2" xfId="608" xr:uid="{00000000-0005-0000-0000-00005E020000}"/>
    <cellStyle name="Note 3 3" xfId="609" xr:uid="{00000000-0005-0000-0000-00005F020000}"/>
    <cellStyle name="Note 3 3 2" xfId="610" xr:uid="{00000000-0005-0000-0000-000060020000}"/>
    <cellStyle name="Note 3 3 2 2" xfId="611" xr:uid="{00000000-0005-0000-0000-000061020000}"/>
    <cellStyle name="Note 3 3 3" xfId="612" xr:uid="{00000000-0005-0000-0000-000062020000}"/>
    <cellStyle name="Note 3 4" xfId="613" xr:uid="{00000000-0005-0000-0000-000063020000}"/>
    <cellStyle name="Note 3 4 2" xfId="614" xr:uid="{00000000-0005-0000-0000-000064020000}"/>
    <cellStyle name="Note 3 4 2 2" xfId="615" xr:uid="{00000000-0005-0000-0000-000065020000}"/>
    <cellStyle name="Note 3 4 3" xfId="616" xr:uid="{00000000-0005-0000-0000-000066020000}"/>
    <cellStyle name="Note 3 5" xfId="617" xr:uid="{00000000-0005-0000-0000-000067020000}"/>
    <cellStyle name="Note 3 5 2" xfId="618" xr:uid="{00000000-0005-0000-0000-000068020000}"/>
    <cellStyle name="Note 3 5 2 2" xfId="619" xr:uid="{00000000-0005-0000-0000-000069020000}"/>
    <cellStyle name="Note 3 5 3" xfId="620" xr:uid="{00000000-0005-0000-0000-00006A020000}"/>
    <cellStyle name="Note 3 6" xfId="621" xr:uid="{00000000-0005-0000-0000-00006B020000}"/>
    <cellStyle name="Note 3 6 2" xfId="622" xr:uid="{00000000-0005-0000-0000-00006C020000}"/>
    <cellStyle name="Note 3 6 2 2" xfId="623" xr:uid="{00000000-0005-0000-0000-00006D020000}"/>
    <cellStyle name="Note 3 6 3" xfId="624" xr:uid="{00000000-0005-0000-0000-00006E020000}"/>
    <cellStyle name="Note 3 7" xfId="625" xr:uid="{00000000-0005-0000-0000-00006F020000}"/>
    <cellStyle name="Note 3 7 2" xfId="626" xr:uid="{00000000-0005-0000-0000-000070020000}"/>
    <cellStyle name="Note 3 7 2 2" xfId="627" xr:uid="{00000000-0005-0000-0000-000071020000}"/>
    <cellStyle name="Note 3 7 3" xfId="628" xr:uid="{00000000-0005-0000-0000-000072020000}"/>
    <cellStyle name="Note 3 8" xfId="629" xr:uid="{00000000-0005-0000-0000-000073020000}"/>
    <cellStyle name="Note 3 8 2" xfId="630" xr:uid="{00000000-0005-0000-0000-000074020000}"/>
    <cellStyle name="Note 3 8 2 2" xfId="631" xr:uid="{00000000-0005-0000-0000-000075020000}"/>
    <cellStyle name="Note 3 8 3" xfId="632" xr:uid="{00000000-0005-0000-0000-000076020000}"/>
    <cellStyle name="Note 3 9" xfId="633" xr:uid="{00000000-0005-0000-0000-000077020000}"/>
    <cellStyle name="Note 3 9 2" xfId="634" xr:uid="{00000000-0005-0000-0000-000078020000}"/>
    <cellStyle name="Note 3 9 2 2" xfId="635" xr:uid="{00000000-0005-0000-0000-000079020000}"/>
    <cellStyle name="Note 3 9 3" xfId="636" xr:uid="{00000000-0005-0000-0000-00007A020000}"/>
    <cellStyle name="Note 4" xfId="637" xr:uid="{00000000-0005-0000-0000-00007B020000}"/>
    <cellStyle name="Note 5" xfId="638" xr:uid="{00000000-0005-0000-0000-00007C020000}"/>
    <cellStyle name="Note 5 10" xfId="639" xr:uid="{00000000-0005-0000-0000-00007D020000}"/>
    <cellStyle name="Note 5 10 2" xfId="640" xr:uid="{00000000-0005-0000-0000-00007E020000}"/>
    <cellStyle name="Note 5 11" xfId="641" xr:uid="{00000000-0005-0000-0000-00007F020000}"/>
    <cellStyle name="Note 5 2" xfId="642" xr:uid="{00000000-0005-0000-0000-000080020000}"/>
    <cellStyle name="Note 5 2 10" xfId="643" xr:uid="{00000000-0005-0000-0000-000081020000}"/>
    <cellStyle name="Note 5 2 2" xfId="644" xr:uid="{00000000-0005-0000-0000-000082020000}"/>
    <cellStyle name="Note 5 2 2 2" xfId="645" xr:uid="{00000000-0005-0000-0000-000083020000}"/>
    <cellStyle name="Note 5 2 2 2 2" xfId="646" xr:uid="{00000000-0005-0000-0000-000084020000}"/>
    <cellStyle name="Note 5 2 2 3" xfId="647" xr:uid="{00000000-0005-0000-0000-000085020000}"/>
    <cellStyle name="Note 5 2 3" xfId="648" xr:uid="{00000000-0005-0000-0000-000086020000}"/>
    <cellStyle name="Note 5 2 3 2" xfId="649" xr:uid="{00000000-0005-0000-0000-000087020000}"/>
    <cellStyle name="Note 5 2 3 2 2" xfId="650" xr:uid="{00000000-0005-0000-0000-000088020000}"/>
    <cellStyle name="Note 5 2 3 3" xfId="651" xr:uid="{00000000-0005-0000-0000-000089020000}"/>
    <cellStyle name="Note 5 2 4" xfId="652" xr:uid="{00000000-0005-0000-0000-00008A020000}"/>
    <cellStyle name="Note 5 2 4 2" xfId="653" xr:uid="{00000000-0005-0000-0000-00008B020000}"/>
    <cellStyle name="Note 5 2 4 2 2" xfId="654" xr:uid="{00000000-0005-0000-0000-00008C020000}"/>
    <cellStyle name="Note 5 2 4 3" xfId="655" xr:uid="{00000000-0005-0000-0000-00008D020000}"/>
    <cellStyle name="Note 5 2 5" xfId="656" xr:uid="{00000000-0005-0000-0000-00008E020000}"/>
    <cellStyle name="Note 5 2 5 2" xfId="657" xr:uid="{00000000-0005-0000-0000-00008F020000}"/>
    <cellStyle name="Note 5 2 5 2 2" xfId="658" xr:uid="{00000000-0005-0000-0000-000090020000}"/>
    <cellStyle name="Note 5 2 5 3" xfId="659" xr:uid="{00000000-0005-0000-0000-000091020000}"/>
    <cellStyle name="Note 5 2 6" xfId="660" xr:uid="{00000000-0005-0000-0000-000092020000}"/>
    <cellStyle name="Note 5 2 6 2" xfId="661" xr:uid="{00000000-0005-0000-0000-000093020000}"/>
    <cellStyle name="Note 5 2 6 2 2" xfId="662" xr:uid="{00000000-0005-0000-0000-000094020000}"/>
    <cellStyle name="Note 5 2 6 3" xfId="663" xr:uid="{00000000-0005-0000-0000-000095020000}"/>
    <cellStyle name="Note 5 2 7" xfId="664" xr:uid="{00000000-0005-0000-0000-000096020000}"/>
    <cellStyle name="Note 5 2 7 2" xfId="665" xr:uid="{00000000-0005-0000-0000-000097020000}"/>
    <cellStyle name="Note 5 2 7 2 2" xfId="666" xr:uid="{00000000-0005-0000-0000-000098020000}"/>
    <cellStyle name="Note 5 2 7 3" xfId="667" xr:uid="{00000000-0005-0000-0000-000099020000}"/>
    <cellStyle name="Note 5 2 8" xfId="668" xr:uid="{00000000-0005-0000-0000-00009A020000}"/>
    <cellStyle name="Note 5 2 8 2" xfId="669" xr:uid="{00000000-0005-0000-0000-00009B020000}"/>
    <cellStyle name="Note 5 2 8 2 2" xfId="670" xr:uid="{00000000-0005-0000-0000-00009C020000}"/>
    <cellStyle name="Note 5 2 8 3" xfId="671" xr:uid="{00000000-0005-0000-0000-00009D020000}"/>
    <cellStyle name="Note 5 2 9" xfId="672" xr:uid="{00000000-0005-0000-0000-00009E020000}"/>
    <cellStyle name="Note 5 2 9 2" xfId="673" xr:uid="{00000000-0005-0000-0000-00009F020000}"/>
    <cellStyle name="Note 5 3" xfId="674" xr:uid="{00000000-0005-0000-0000-0000A0020000}"/>
    <cellStyle name="Note 5 3 2" xfId="675" xr:uid="{00000000-0005-0000-0000-0000A1020000}"/>
    <cellStyle name="Note 5 3 2 2" xfId="676" xr:uid="{00000000-0005-0000-0000-0000A2020000}"/>
    <cellStyle name="Note 5 3 3" xfId="677" xr:uid="{00000000-0005-0000-0000-0000A3020000}"/>
    <cellStyle name="Note 5 4" xfId="678" xr:uid="{00000000-0005-0000-0000-0000A4020000}"/>
    <cellStyle name="Note 5 4 2" xfId="679" xr:uid="{00000000-0005-0000-0000-0000A5020000}"/>
    <cellStyle name="Note 5 4 2 2" xfId="680" xr:uid="{00000000-0005-0000-0000-0000A6020000}"/>
    <cellStyle name="Note 5 4 3" xfId="681" xr:uid="{00000000-0005-0000-0000-0000A7020000}"/>
    <cellStyle name="Note 5 5" xfId="682" xr:uid="{00000000-0005-0000-0000-0000A8020000}"/>
    <cellStyle name="Note 5 5 2" xfId="683" xr:uid="{00000000-0005-0000-0000-0000A9020000}"/>
    <cellStyle name="Note 5 5 2 2" xfId="684" xr:uid="{00000000-0005-0000-0000-0000AA020000}"/>
    <cellStyle name="Note 5 5 3" xfId="685" xr:uid="{00000000-0005-0000-0000-0000AB020000}"/>
    <cellStyle name="Note 5 6" xfId="686" xr:uid="{00000000-0005-0000-0000-0000AC020000}"/>
    <cellStyle name="Note 5 6 2" xfId="687" xr:uid="{00000000-0005-0000-0000-0000AD020000}"/>
    <cellStyle name="Note 5 6 2 2" xfId="688" xr:uid="{00000000-0005-0000-0000-0000AE020000}"/>
    <cellStyle name="Note 5 6 3" xfId="689" xr:uid="{00000000-0005-0000-0000-0000AF020000}"/>
    <cellStyle name="Note 5 7" xfId="690" xr:uid="{00000000-0005-0000-0000-0000B0020000}"/>
    <cellStyle name="Note 5 7 2" xfId="691" xr:uid="{00000000-0005-0000-0000-0000B1020000}"/>
    <cellStyle name="Note 5 7 2 2" xfId="692" xr:uid="{00000000-0005-0000-0000-0000B2020000}"/>
    <cellStyle name="Note 5 7 3" xfId="693" xr:uid="{00000000-0005-0000-0000-0000B3020000}"/>
    <cellStyle name="Note 5 8" xfId="694" xr:uid="{00000000-0005-0000-0000-0000B4020000}"/>
    <cellStyle name="Note 5 8 2" xfId="695" xr:uid="{00000000-0005-0000-0000-0000B5020000}"/>
    <cellStyle name="Note 5 8 2 2" xfId="696" xr:uid="{00000000-0005-0000-0000-0000B6020000}"/>
    <cellStyle name="Note 5 8 3" xfId="697" xr:uid="{00000000-0005-0000-0000-0000B7020000}"/>
    <cellStyle name="Note 5 9" xfId="698" xr:uid="{00000000-0005-0000-0000-0000B8020000}"/>
    <cellStyle name="Note 5 9 2" xfId="699" xr:uid="{00000000-0005-0000-0000-0000B9020000}"/>
    <cellStyle name="Note 5 9 2 2" xfId="700" xr:uid="{00000000-0005-0000-0000-0000BA020000}"/>
    <cellStyle name="Note 5 9 3" xfId="701" xr:uid="{00000000-0005-0000-0000-0000BB020000}"/>
    <cellStyle name="Output 2" xfId="702" xr:uid="{00000000-0005-0000-0000-0000BC020000}"/>
    <cellStyle name="Output 2 2" xfId="703" xr:uid="{00000000-0005-0000-0000-0000BD020000}"/>
    <cellStyle name="Output 3" xfId="704" xr:uid="{00000000-0005-0000-0000-0000BE020000}"/>
    <cellStyle name="Output 3 10" xfId="705" xr:uid="{00000000-0005-0000-0000-0000BF020000}"/>
    <cellStyle name="Output 3 10 2" xfId="706" xr:uid="{00000000-0005-0000-0000-0000C0020000}"/>
    <cellStyle name="Output 3 11" xfId="707" xr:uid="{00000000-0005-0000-0000-0000C1020000}"/>
    <cellStyle name="Output 3 2" xfId="708" xr:uid="{00000000-0005-0000-0000-0000C2020000}"/>
    <cellStyle name="Output 3 2 10" xfId="709" xr:uid="{00000000-0005-0000-0000-0000C3020000}"/>
    <cellStyle name="Output 3 2 2" xfId="710" xr:uid="{00000000-0005-0000-0000-0000C4020000}"/>
    <cellStyle name="Output 3 2 2 2" xfId="711" xr:uid="{00000000-0005-0000-0000-0000C5020000}"/>
    <cellStyle name="Output 3 2 2 2 2" xfId="712" xr:uid="{00000000-0005-0000-0000-0000C6020000}"/>
    <cellStyle name="Output 3 2 2 3" xfId="713" xr:uid="{00000000-0005-0000-0000-0000C7020000}"/>
    <cellStyle name="Output 3 2 3" xfId="714" xr:uid="{00000000-0005-0000-0000-0000C8020000}"/>
    <cellStyle name="Output 3 2 3 2" xfId="715" xr:uid="{00000000-0005-0000-0000-0000C9020000}"/>
    <cellStyle name="Output 3 2 3 2 2" xfId="716" xr:uid="{00000000-0005-0000-0000-0000CA020000}"/>
    <cellStyle name="Output 3 2 3 3" xfId="717" xr:uid="{00000000-0005-0000-0000-0000CB020000}"/>
    <cellStyle name="Output 3 2 4" xfId="718" xr:uid="{00000000-0005-0000-0000-0000CC020000}"/>
    <cellStyle name="Output 3 2 4 2" xfId="719" xr:uid="{00000000-0005-0000-0000-0000CD020000}"/>
    <cellStyle name="Output 3 2 4 2 2" xfId="720" xr:uid="{00000000-0005-0000-0000-0000CE020000}"/>
    <cellStyle name="Output 3 2 4 3" xfId="721" xr:uid="{00000000-0005-0000-0000-0000CF020000}"/>
    <cellStyle name="Output 3 2 5" xfId="722" xr:uid="{00000000-0005-0000-0000-0000D0020000}"/>
    <cellStyle name="Output 3 2 5 2" xfId="723" xr:uid="{00000000-0005-0000-0000-0000D1020000}"/>
    <cellStyle name="Output 3 2 5 2 2" xfId="724" xr:uid="{00000000-0005-0000-0000-0000D2020000}"/>
    <cellStyle name="Output 3 2 5 3" xfId="725" xr:uid="{00000000-0005-0000-0000-0000D3020000}"/>
    <cellStyle name="Output 3 2 6" xfId="726" xr:uid="{00000000-0005-0000-0000-0000D4020000}"/>
    <cellStyle name="Output 3 2 6 2" xfId="727" xr:uid="{00000000-0005-0000-0000-0000D5020000}"/>
    <cellStyle name="Output 3 2 6 2 2" xfId="728" xr:uid="{00000000-0005-0000-0000-0000D6020000}"/>
    <cellStyle name="Output 3 2 6 3" xfId="729" xr:uid="{00000000-0005-0000-0000-0000D7020000}"/>
    <cellStyle name="Output 3 2 7" xfId="730" xr:uid="{00000000-0005-0000-0000-0000D8020000}"/>
    <cellStyle name="Output 3 2 7 2" xfId="731" xr:uid="{00000000-0005-0000-0000-0000D9020000}"/>
    <cellStyle name="Output 3 2 7 2 2" xfId="732" xr:uid="{00000000-0005-0000-0000-0000DA020000}"/>
    <cellStyle name="Output 3 2 7 3" xfId="733" xr:uid="{00000000-0005-0000-0000-0000DB020000}"/>
    <cellStyle name="Output 3 2 8" xfId="734" xr:uid="{00000000-0005-0000-0000-0000DC020000}"/>
    <cellStyle name="Output 3 2 8 2" xfId="735" xr:uid="{00000000-0005-0000-0000-0000DD020000}"/>
    <cellStyle name="Output 3 2 8 2 2" xfId="736" xr:uid="{00000000-0005-0000-0000-0000DE020000}"/>
    <cellStyle name="Output 3 2 8 3" xfId="737" xr:uid="{00000000-0005-0000-0000-0000DF020000}"/>
    <cellStyle name="Output 3 2 9" xfId="738" xr:uid="{00000000-0005-0000-0000-0000E0020000}"/>
    <cellStyle name="Output 3 2 9 2" xfId="739" xr:uid="{00000000-0005-0000-0000-0000E1020000}"/>
    <cellStyle name="Output 3 3" xfId="740" xr:uid="{00000000-0005-0000-0000-0000E2020000}"/>
    <cellStyle name="Output 3 3 2" xfId="741" xr:uid="{00000000-0005-0000-0000-0000E3020000}"/>
    <cellStyle name="Output 3 3 2 2" xfId="742" xr:uid="{00000000-0005-0000-0000-0000E4020000}"/>
    <cellStyle name="Output 3 3 3" xfId="743" xr:uid="{00000000-0005-0000-0000-0000E5020000}"/>
    <cellStyle name="Output 3 4" xfId="744" xr:uid="{00000000-0005-0000-0000-0000E6020000}"/>
    <cellStyle name="Output 3 4 2" xfId="745" xr:uid="{00000000-0005-0000-0000-0000E7020000}"/>
    <cellStyle name="Output 3 4 2 2" xfId="746" xr:uid="{00000000-0005-0000-0000-0000E8020000}"/>
    <cellStyle name="Output 3 4 3" xfId="747" xr:uid="{00000000-0005-0000-0000-0000E9020000}"/>
    <cellStyle name="Output 3 5" xfId="748" xr:uid="{00000000-0005-0000-0000-0000EA020000}"/>
    <cellStyle name="Output 3 5 2" xfId="749" xr:uid="{00000000-0005-0000-0000-0000EB020000}"/>
    <cellStyle name="Output 3 5 2 2" xfId="750" xr:uid="{00000000-0005-0000-0000-0000EC020000}"/>
    <cellStyle name="Output 3 5 3" xfId="751" xr:uid="{00000000-0005-0000-0000-0000ED020000}"/>
    <cellStyle name="Output 3 6" xfId="752" xr:uid="{00000000-0005-0000-0000-0000EE020000}"/>
    <cellStyle name="Output 3 6 2" xfId="753" xr:uid="{00000000-0005-0000-0000-0000EF020000}"/>
    <cellStyle name="Output 3 6 2 2" xfId="754" xr:uid="{00000000-0005-0000-0000-0000F0020000}"/>
    <cellStyle name="Output 3 6 3" xfId="755" xr:uid="{00000000-0005-0000-0000-0000F1020000}"/>
    <cellStyle name="Output 3 7" xfId="756" xr:uid="{00000000-0005-0000-0000-0000F2020000}"/>
    <cellStyle name="Output 3 7 2" xfId="757" xr:uid="{00000000-0005-0000-0000-0000F3020000}"/>
    <cellStyle name="Output 3 7 2 2" xfId="758" xr:uid="{00000000-0005-0000-0000-0000F4020000}"/>
    <cellStyle name="Output 3 7 3" xfId="759" xr:uid="{00000000-0005-0000-0000-0000F5020000}"/>
    <cellStyle name="Output 3 8" xfId="760" xr:uid="{00000000-0005-0000-0000-0000F6020000}"/>
    <cellStyle name="Output 3 8 2" xfId="761" xr:uid="{00000000-0005-0000-0000-0000F7020000}"/>
    <cellStyle name="Output 3 8 2 2" xfId="762" xr:uid="{00000000-0005-0000-0000-0000F8020000}"/>
    <cellStyle name="Output 3 8 3" xfId="763" xr:uid="{00000000-0005-0000-0000-0000F9020000}"/>
    <cellStyle name="Output 3 9" xfId="764" xr:uid="{00000000-0005-0000-0000-0000FA020000}"/>
    <cellStyle name="Output 3 9 2" xfId="765" xr:uid="{00000000-0005-0000-0000-0000FB020000}"/>
    <cellStyle name="Output 3 9 2 2" xfId="766" xr:uid="{00000000-0005-0000-0000-0000FC020000}"/>
    <cellStyle name="Output 3 9 3" xfId="767" xr:uid="{00000000-0005-0000-0000-0000FD020000}"/>
    <cellStyle name="Output 4" xfId="768" xr:uid="{00000000-0005-0000-0000-0000FE020000}"/>
    <cellStyle name="Output 4 10" xfId="769" xr:uid="{00000000-0005-0000-0000-0000FF020000}"/>
    <cellStyle name="Output 4 10 2" xfId="770" xr:uid="{00000000-0005-0000-0000-000000030000}"/>
    <cellStyle name="Output 4 11" xfId="771" xr:uid="{00000000-0005-0000-0000-000001030000}"/>
    <cellStyle name="Output 4 2" xfId="772" xr:uid="{00000000-0005-0000-0000-000002030000}"/>
    <cellStyle name="Output 4 2 10" xfId="773" xr:uid="{00000000-0005-0000-0000-000003030000}"/>
    <cellStyle name="Output 4 2 2" xfId="774" xr:uid="{00000000-0005-0000-0000-000004030000}"/>
    <cellStyle name="Output 4 2 2 2" xfId="775" xr:uid="{00000000-0005-0000-0000-000005030000}"/>
    <cellStyle name="Output 4 2 2 2 2" xfId="776" xr:uid="{00000000-0005-0000-0000-000006030000}"/>
    <cellStyle name="Output 4 2 2 3" xfId="777" xr:uid="{00000000-0005-0000-0000-000007030000}"/>
    <cellStyle name="Output 4 2 3" xfId="778" xr:uid="{00000000-0005-0000-0000-000008030000}"/>
    <cellStyle name="Output 4 2 3 2" xfId="779" xr:uid="{00000000-0005-0000-0000-000009030000}"/>
    <cellStyle name="Output 4 2 3 2 2" xfId="780" xr:uid="{00000000-0005-0000-0000-00000A030000}"/>
    <cellStyle name="Output 4 2 3 3" xfId="781" xr:uid="{00000000-0005-0000-0000-00000B030000}"/>
    <cellStyle name="Output 4 2 4" xfId="782" xr:uid="{00000000-0005-0000-0000-00000C030000}"/>
    <cellStyle name="Output 4 2 4 2" xfId="783" xr:uid="{00000000-0005-0000-0000-00000D030000}"/>
    <cellStyle name="Output 4 2 4 2 2" xfId="784" xr:uid="{00000000-0005-0000-0000-00000E030000}"/>
    <cellStyle name="Output 4 2 4 3" xfId="785" xr:uid="{00000000-0005-0000-0000-00000F030000}"/>
    <cellStyle name="Output 4 2 5" xfId="786" xr:uid="{00000000-0005-0000-0000-000010030000}"/>
    <cellStyle name="Output 4 2 5 2" xfId="787" xr:uid="{00000000-0005-0000-0000-000011030000}"/>
    <cellStyle name="Output 4 2 5 2 2" xfId="788" xr:uid="{00000000-0005-0000-0000-000012030000}"/>
    <cellStyle name="Output 4 2 5 3" xfId="789" xr:uid="{00000000-0005-0000-0000-000013030000}"/>
    <cellStyle name="Output 4 2 6" xfId="790" xr:uid="{00000000-0005-0000-0000-000014030000}"/>
    <cellStyle name="Output 4 2 6 2" xfId="791" xr:uid="{00000000-0005-0000-0000-000015030000}"/>
    <cellStyle name="Output 4 2 6 2 2" xfId="792" xr:uid="{00000000-0005-0000-0000-000016030000}"/>
    <cellStyle name="Output 4 2 6 3" xfId="793" xr:uid="{00000000-0005-0000-0000-000017030000}"/>
    <cellStyle name="Output 4 2 7" xfId="794" xr:uid="{00000000-0005-0000-0000-000018030000}"/>
    <cellStyle name="Output 4 2 7 2" xfId="795" xr:uid="{00000000-0005-0000-0000-000019030000}"/>
    <cellStyle name="Output 4 2 7 2 2" xfId="796" xr:uid="{00000000-0005-0000-0000-00001A030000}"/>
    <cellStyle name="Output 4 2 7 3" xfId="797" xr:uid="{00000000-0005-0000-0000-00001B030000}"/>
    <cellStyle name="Output 4 2 8" xfId="798" xr:uid="{00000000-0005-0000-0000-00001C030000}"/>
    <cellStyle name="Output 4 2 8 2" xfId="799" xr:uid="{00000000-0005-0000-0000-00001D030000}"/>
    <cellStyle name="Output 4 2 8 2 2" xfId="800" xr:uid="{00000000-0005-0000-0000-00001E030000}"/>
    <cellStyle name="Output 4 2 8 3" xfId="801" xr:uid="{00000000-0005-0000-0000-00001F030000}"/>
    <cellStyle name="Output 4 2 9" xfId="802" xr:uid="{00000000-0005-0000-0000-000020030000}"/>
    <cellStyle name="Output 4 2 9 2" xfId="803" xr:uid="{00000000-0005-0000-0000-000021030000}"/>
    <cellStyle name="Output 4 3" xfId="804" xr:uid="{00000000-0005-0000-0000-000022030000}"/>
    <cellStyle name="Output 4 3 2" xfId="805" xr:uid="{00000000-0005-0000-0000-000023030000}"/>
    <cellStyle name="Output 4 3 2 2" xfId="806" xr:uid="{00000000-0005-0000-0000-000024030000}"/>
    <cellStyle name="Output 4 3 3" xfId="807" xr:uid="{00000000-0005-0000-0000-000025030000}"/>
    <cellStyle name="Output 4 4" xfId="808" xr:uid="{00000000-0005-0000-0000-000026030000}"/>
    <cellStyle name="Output 4 4 2" xfId="809" xr:uid="{00000000-0005-0000-0000-000027030000}"/>
    <cellStyle name="Output 4 4 2 2" xfId="810" xr:uid="{00000000-0005-0000-0000-000028030000}"/>
    <cellStyle name="Output 4 4 3" xfId="811" xr:uid="{00000000-0005-0000-0000-000029030000}"/>
    <cellStyle name="Output 4 5" xfId="812" xr:uid="{00000000-0005-0000-0000-00002A030000}"/>
    <cellStyle name="Output 4 5 2" xfId="813" xr:uid="{00000000-0005-0000-0000-00002B030000}"/>
    <cellStyle name="Output 4 5 2 2" xfId="814" xr:uid="{00000000-0005-0000-0000-00002C030000}"/>
    <cellStyle name="Output 4 5 3" xfId="815" xr:uid="{00000000-0005-0000-0000-00002D030000}"/>
    <cellStyle name="Output 4 6" xfId="816" xr:uid="{00000000-0005-0000-0000-00002E030000}"/>
    <cellStyle name="Output 4 6 2" xfId="817" xr:uid="{00000000-0005-0000-0000-00002F030000}"/>
    <cellStyle name="Output 4 6 2 2" xfId="818" xr:uid="{00000000-0005-0000-0000-000030030000}"/>
    <cellStyle name="Output 4 6 3" xfId="819" xr:uid="{00000000-0005-0000-0000-000031030000}"/>
    <cellStyle name="Output 4 7" xfId="820" xr:uid="{00000000-0005-0000-0000-000032030000}"/>
    <cellStyle name="Output 4 7 2" xfId="821" xr:uid="{00000000-0005-0000-0000-000033030000}"/>
    <cellStyle name="Output 4 7 2 2" xfId="822" xr:uid="{00000000-0005-0000-0000-000034030000}"/>
    <cellStyle name="Output 4 7 3" xfId="823" xr:uid="{00000000-0005-0000-0000-000035030000}"/>
    <cellStyle name="Output 4 8" xfId="824" xr:uid="{00000000-0005-0000-0000-000036030000}"/>
    <cellStyle name="Output 4 8 2" xfId="825" xr:uid="{00000000-0005-0000-0000-000037030000}"/>
    <cellStyle name="Output 4 8 2 2" xfId="826" xr:uid="{00000000-0005-0000-0000-000038030000}"/>
    <cellStyle name="Output 4 8 3" xfId="827" xr:uid="{00000000-0005-0000-0000-000039030000}"/>
    <cellStyle name="Output 4 9" xfId="828" xr:uid="{00000000-0005-0000-0000-00003A030000}"/>
    <cellStyle name="Output 4 9 2" xfId="829" xr:uid="{00000000-0005-0000-0000-00003B030000}"/>
    <cellStyle name="Output 4 9 2 2" xfId="830" xr:uid="{00000000-0005-0000-0000-00003C030000}"/>
    <cellStyle name="Output 4 9 3" xfId="831" xr:uid="{00000000-0005-0000-0000-00003D030000}"/>
    <cellStyle name="Percent 2" xfId="24" xr:uid="{00000000-0005-0000-0000-00003E030000}"/>
    <cellStyle name="Percent 2 2" xfId="832" xr:uid="{00000000-0005-0000-0000-00003F030000}"/>
    <cellStyle name="Percent 2 3" xfId="833" xr:uid="{00000000-0005-0000-0000-000040030000}"/>
    <cellStyle name="Percent 3" xfId="25" xr:uid="{00000000-0005-0000-0000-000041030000}"/>
    <cellStyle name="Percent 3 2" xfId="834" xr:uid="{00000000-0005-0000-0000-000042030000}"/>
    <cellStyle name="Percent 4" xfId="26" xr:uid="{00000000-0005-0000-0000-000043030000}"/>
    <cellStyle name="Percent 5" xfId="27" xr:uid="{00000000-0005-0000-0000-000044030000}"/>
    <cellStyle name="SectionHeaderNormal" xfId="835" xr:uid="{00000000-0005-0000-0000-000045030000}"/>
    <cellStyle name="SubScript" xfId="836" xr:uid="{00000000-0005-0000-0000-000046030000}"/>
    <cellStyle name="SuperScript" xfId="837" xr:uid="{00000000-0005-0000-0000-000047030000}"/>
    <cellStyle name="TextBold" xfId="838" xr:uid="{00000000-0005-0000-0000-000048030000}"/>
    <cellStyle name="TextItalic" xfId="839" xr:uid="{00000000-0005-0000-0000-000049030000}"/>
    <cellStyle name="TextNormal" xfId="840" xr:uid="{00000000-0005-0000-0000-00004A030000}"/>
    <cellStyle name="Title 2" xfId="841" xr:uid="{00000000-0005-0000-0000-00004B030000}"/>
    <cellStyle name="Title 2 2" xfId="842" xr:uid="{00000000-0005-0000-0000-00004C030000}"/>
    <cellStyle name="Title 3" xfId="843" xr:uid="{00000000-0005-0000-0000-00004D030000}"/>
    <cellStyle name="Title 4" xfId="844" xr:uid="{00000000-0005-0000-0000-00004E030000}"/>
    <cellStyle name="TitleNormal" xfId="845" xr:uid="{00000000-0005-0000-0000-00004F030000}"/>
    <cellStyle name="Total 2" xfId="846" xr:uid="{00000000-0005-0000-0000-000050030000}"/>
    <cellStyle name="Total 2 2" xfId="847" xr:uid="{00000000-0005-0000-0000-000051030000}"/>
    <cellStyle name="Total 3" xfId="848" xr:uid="{00000000-0005-0000-0000-000052030000}"/>
    <cellStyle name="Total 3 10" xfId="849" xr:uid="{00000000-0005-0000-0000-000053030000}"/>
    <cellStyle name="Total 3 10 2" xfId="850" xr:uid="{00000000-0005-0000-0000-000054030000}"/>
    <cellStyle name="Total 3 11" xfId="851" xr:uid="{00000000-0005-0000-0000-000055030000}"/>
    <cellStyle name="Total 3 2" xfId="852" xr:uid="{00000000-0005-0000-0000-000056030000}"/>
    <cellStyle name="Total 3 2 10" xfId="853" xr:uid="{00000000-0005-0000-0000-000057030000}"/>
    <cellStyle name="Total 3 2 2" xfId="854" xr:uid="{00000000-0005-0000-0000-000058030000}"/>
    <cellStyle name="Total 3 2 2 2" xfId="855" xr:uid="{00000000-0005-0000-0000-000059030000}"/>
    <cellStyle name="Total 3 2 2 2 2" xfId="856" xr:uid="{00000000-0005-0000-0000-00005A030000}"/>
    <cellStyle name="Total 3 2 2 3" xfId="857" xr:uid="{00000000-0005-0000-0000-00005B030000}"/>
    <cellStyle name="Total 3 2 3" xfId="858" xr:uid="{00000000-0005-0000-0000-00005C030000}"/>
    <cellStyle name="Total 3 2 3 2" xfId="859" xr:uid="{00000000-0005-0000-0000-00005D030000}"/>
    <cellStyle name="Total 3 2 3 2 2" xfId="860" xr:uid="{00000000-0005-0000-0000-00005E030000}"/>
    <cellStyle name="Total 3 2 3 3" xfId="861" xr:uid="{00000000-0005-0000-0000-00005F030000}"/>
    <cellStyle name="Total 3 2 4" xfId="862" xr:uid="{00000000-0005-0000-0000-000060030000}"/>
    <cellStyle name="Total 3 2 4 2" xfId="863" xr:uid="{00000000-0005-0000-0000-000061030000}"/>
    <cellStyle name="Total 3 2 4 2 2" xfId="864" xr:uid="{00000000-0005-0000-0000-000062030000}"/>
    <cellStyle name="Total 3 2 4 3" xfId="865" xr:uid="{00000000-0005-0000-0000-000063030000}"/>
    <cellStyle name="Total 3 2 5" xfId="866" xr:uid="{00000000-0005-0000-0000-000064030000}"/>
    <cellStyle name="Total 3 2 5 2" xfId="867" xr:uid="{00000000-0005-0000-0000-000065030000}"/>
    <cellStyle name="Total 3 2 5 2 2" xfId="868" xr:uid="{00000000-0005-0000-0000-000066030000}"/>
    <cellStyle name="Total 3 2 5 3" xfId="869" xr:uid="{00000000-0005-0000-0000-000067030000}"/>
    <cellStyle name="Total 3 2 6" xfId="870" xr:uid="{00000000-0005-0000-0000-000068030000}"/>
    <cellStyle name="Total 3 2 6 2" xfId="871" xr:uid="{00000000-0005-0000-0000-000069030000}"/>
    <cellStyle name="Total 3 2 6 2 2" xfId="872" xr:uid="{00000000-0005-0000-0000-00006A030000}"/>
    <cellStyle name="Total 3 2 6 3" xfId="873" xr:uid="{00000000-0005-0000-0000-00006B030000}"/>
    <cellStyle name="Total 3 2 7" xfId="874" xr:uid="{00000000-0005-0000-0000-00006C030000}"/>
    <cellStyle name="Total 3 2 7 2" xfId="875" xr:uid="{00000000-0005-0000-0000-00006D030000}"/>
    <cellStyle name="Total 3 2 7 2 2" xfId="876" xr:uid="{00000000-0005-0000-0000-00006E030000}"/>
    <cellStyle name="Total 3 2 7 3" xfId="877" xr:uid="{00000000-0005-0000-0000-00006F030000}"/>
    <cellStyle name="Total 3 2 8" xfId="878" xr:uid="{00000000-0005-0000-0000-000070030000}"/>
    <cellStyle name="Total 3 2 8 2" xfId="879" xr:uid="{00000000-0005-0000-0000-000071030000}"/>
    <cellStyle name="Total 3 2 8 2 2" xfId="880" xr:uid="{00000000-0005-0000-0000-000072030000}"/>
    <cellStyle name="Total 3 2 8 3" xfId="881" xr:uid="{00000000-0005-0000-0000-000073030000}"/>
    <cellStyle name="Total 3 2 9" xfId="882" xr:uid="{00000000-0005-0000-0000-000074030000}"/>
    <cellStyle name="Total 3 2 9 2" xfId="883" xr:uid="{00000000-0005-0000-0000-000075030000}"/>
    <cellStyle name="Total 3 3" xfId="884" xr:uid="{00000000-0005-0000-0000-000076030000}"/>
    <cellStyle name="Total 3 3 2" xfId="885" xr:uid="{00000000-0005-0000-0000-000077030000}"/>
    <cellStyle name="Total 3 3 2 2" xfId="886" xr:uid="{00000000-0005-0000-0000-000078030000}"/>
    <cellStyle name="Total 3 3 3" xfId="887" xr:uid="{00000000-0005-0000-0000-000079030000}"/>
    <cellStyle name="Total 3 4" xfId="888" xr:uid="{00000000-0005-0000-0000-00007A030000}"/>
    <cellStyle name="Total 3 4 2" xfId="889" xr:uid="{00000000-0005-0000-0000-00007B030000}"/>
    <cellStyle name="Total 3 4 2 2" xfId="890" xr:uid="{00000000-0005-0000-0000-00007C030000}"/>
    <cellStyle name="Total 3 4 3" xfId="891" xr:uid="{00000000-0005-0000-0000-00007D030000}"/>
    <cellStyle name="Total 3 5" xfId="892" xr:uid="{00000000-0005-0000-0000-00007E030000}"/>
    <cellStyle name="Total 3 5 2" xfId="893" xr:uid="{00000000-0005-0000-0000-00007F030000}"/>
    <cellStyle name="Total 3 5 2 2" xfId="894" xr:uid="{00000000-0005-0000-0000-000080030000}"/>
    <cellStyle name="Total 3 5 3" xfId="895" xr:uid="{00000000-0005-0000-0000-000081030000}"/>
    <cellStyle name="Total 3 6" xfId="896" xr:uid="{00000000-0005-0000-0000-000082030000}"/>
    <cellStyle name="Total 3 6 2" xfId="897" xr:uid="{00000000-0005-0000-0000-000083030000}"/>
    <cellStyle name="Total 3 6 2 2" xfId="898" xr:uid="{00000000-0005-0000-0000-000084030000}"/>
    <cellStyle name="Total 3 6 3" xfId="899" xr:uid="{00000000-0005-0000-0000-000085030000}"/>
    <cellStyle name="Total 3 7" xfId="900" xr:uid="{00000000-0005-0000-0000-000086030000}"/>
    <cellStyle name="Total 3 7 2" xfId="901" xr:uid="{00000000-0005-0000-0000-000087030000}"/>
    <cellStyle name="Total 3 7 2 2" xfId="902" xr:uid="{00000000-0005-0000-0000-000088030000}"/>
    <cellStyle name="Total 3 7 3" xfId="903" xr:uid="{00000000-0005-0000-0000-000089030000}"/>
    <cellStyle name="Total 3 8" xfId="904" xr:uid="{00000000-0005-0000-0000-00008A030000}"/>
    <cellStyle name="Total 3 8 2" xfId="905" xr:uid="{00000000-0005-0000-0000-00008B030000}"/>
    <cellStyle name="Total 3 8 2 2" xfId="906" xr:uid="{00000000-0005-0000-0000-00008C030000}"/>
    <cellStyle name="Total 3 8 3" xfId="907" xr:uid="{00000000-0005-0000-0000-00008D030000}"/>
    <cellStyle name="Total 3 9" xfId="908" xr:uid="{00000000-0005-0000-0000-00008E030000}"/>
    <cellStyle name="Total 3 9 2" xfId="909" xr:uid="{00000000-0005-0000-0000-00008F030000}"/>
    <cellStyle name="Total 3 9 2 2" xfId="910" xr:uid="{00000000-0005-0000-0000-000090030000}"/>
    <cellStyle name="Total 3 9 3" xfId="911" xr:uid="{00000000-0005-0000-0000-000091030000}"/>
    <cellStyle name="Total 4" xfId="912" xr:uid="{00000000-0005-0000-0000-000092030000}"/>
    <cellStyle name="Total 4 10" xfId="913" xr:uid="{00000000-0005-0000-0000-000093030000}"/>
    <cellStyle name="Total 4 10 2" xfId="914" xr:uid="{00000000-0005-0000-0000-000094030000}"/>
    <cellStyle name="Total 4 11" xfId="915" xr:uid="{00000000-0005-0000-0000-000095030000}"/>
    <cellStyle name="Total 4 2" xfId="916" xr:uid="{00000000-0005-0000-0000-000096030000}"/>
    <cellStyle name="Total 4 2 10" xfId="917" xr:uid="{00000000-0005-0000-0000-000097030000}"/>
    <cellStyle name="Total 4 2 2" xfId="918" xr:uid="{00000000-0005-0000-0000-000098030000}"/>
    <cellStyle name="Total 4 2 2 2" xfId="919" xr:uid="{00000000-0005-0000-0000-000099030000}"/>
    <cellStyle name="Total 4 2 2 2 2" xfId="920" xr:uid="{00000000-0005-0000-0000-00009A030000}"/>
    <cellStyle name="Total 4 2 2 3" xfId="921" xr:uid="{00000000-0005-0000-0000-00009B030000}"/>
    <cellStyle name="Total 4 2 3" xfId="922" xr:uid="{00000000-0005-0000-0000-00009C030000}"/>
    <cellStyle name="Total 4 2 3 2" xfId="923" xr:uid="{00000000-0005-0000-0000-00009D030000}"/>
    <cellStyle name="Total 4 2 3 2 2" xfId="924" xr:uid="{00000000-0005-0000-0000-00009E030000}"/>
    <cellStyle name="Total 4 2 3 3" xfId="925" xr:uid="{00000000-0005-0000-0000-00009F030000}"/>
    <cellStyle name="Total 4 2 4" xfId="926" xr:uid="{00000000-0005-0000-0000-0000A0030000}"/>
    <cellStyle name="Total 4 2 4 2" xfId="927" xr:uid="{00000000-0005-0000-0000-0000A1030000}"/>
    <cellStyle name="Total 4 2 4 2 2" xfId="928" xr:uid="{00000000-0005-0000-0000-0000A2030000}"/>
    <cellStyle name="Total 4 2 4 3" xfId="929" xr:uid="{00000000-0005-0000-0000-0000A3030000}"/>
    <cellStyle name="Total 4 2 5" xfId="930" xr:uid="{00000000-0005-0000-0000-0000A4030000}"/>
    <cellStyle name="Total 4 2 5 2" xfId="931" xr:uid="{00000000-0005-0000-0000-0000A5030000}"/>
    <cellStyle name="Total 4 2 5 2 2" xfId="932" xr:uid="{00000000-0005-0000-0000-0000A6030000}"/>
    <cellStyle name="Total 4 2 5 3" xfId="933" xr:uid="{00000000-0005-0000-0000-0000A7030000}"/>
    <cellStyle name="Total 4 2 6" xfId="934" xr:uid="{00000000-0005-0000-0000-0000A8030000}"/>
    <cellStyle name="Total 4 2 6 2" xfId="935" xr:uid="{00000000-0005-0000-0000-0000A9030000}"/>
    <cellStyle name="Total 4 2 6 2 2" xfId="936" xr:uid="{00000000-0005-0000-0000-0000AA030000}"/>
    <cellStyle name="Total 4 2 6 3" xfId="937" xr:uid="{00000000-0005-0000-0000-0000AB030000}"/>
    <cellStyle name="Total 4 2 7" xfId="938" xr:uid="{00000000-0005-0000-0000-0000AC030000}"/>
    <cellStyle name="Total 4 2 7 2" xfId="939" xr:uid="{00000000-0005-0000-0000-0000AD030000}"/>
    <cellStyle name="Total 4 2 7 2 2" xfId="940" xr:uid="{00000000-0005-0000-0000-0000AE030000}"/>
    <cellStyle name="Total 4 2 7 3" xfId="941" xr:uid="{00000000-0005-0000-0000-0000AF030000}"/>
    <cellStyle name="Total 4 2 8" xfId="942" xr:uid="{00000000-0005-0000-0000-0000B0030000}"/>
    <cellStyle name="Total 4 2 8 2" xfId="943" xr:uid="{00000000-0005-0000-0000-0000B1030000}"/>
    <cellStyle name="Total 4 2 8 2 2" xfId="944" xr:uid="{00000000-0005-0000-0000-0000B2030000}"/>
    <cellStyle name="Total 4 2 8 3" xfId="945" xr:uid="{00000000-0005-0000-0000-0000B3030000}"/>
    <cellStyle name="Total 4 2 9" xfId="946" xr:uid="{00000000-0005-0000-0000-0000B4030000}"/>
    <cellStyle name="Total 4 2 9 2" xfId="947" xr:uid="{00000000-0005-0000-0000-0000B5030000}"/>
    <cellStyle name="Total 4 3" xfId="948" xr:uid="{00000000-0005-0000-0000-0000B6030000}"/>
    <cellStyle name="Total 4 3 2" xfId="949" xr:uid="{00000000-0005-0000-0000-0000B7030000}"/>
    <cellStyle name="Total 4 3 2 2" xfId="950" xr:uid="{00000000-0005-0000-0000-0000B8030000}"/>
    <cellStyle name="Total 4 3 3" xfId="951" xr:uid="{00000000-0005-0000-0000-0000B9030000}"/>
    <cellStyle name="Total 4 4" xfId="952" xr:uid="{00000000-0005-0000-0000-0000BA030000}"/>
    <cellStyle name="Total 4 4 2" xfId="953" xr:uid="{00000000-0005-0000-0000-0000BB030000}"/>
    <cellStyle name="Total 4 4 2 2" xfId="954" xr:uid="{00000000-0005-0000-0000-0000BC030000}"/>
    <cellStyle name="Total 4 4 3" xfId="955" xr:uid="{00000000-0005-0000-0000-0000BD030000}"/>
    <cellStyle name="Total 4 5" xfId="956" xr:uid="{00000000-0005-0000-0000-0000BE030000}"/>
    <cellStyle name="Total 4 5 2" xfId="957" xr:uid="{00000000-0005-0000-0000-0000BF030000}"/>
    <cellStyle name="Total 4 5 2 2" xfId="958" xr:uid="{00000000-0005-0000-0000-0000C0030000}"/>
    <cellStyle name="Total 4 5 3" xfId="959" xr:uid="{00000000-0005-0000-0000-0000C1030000}"/>
    <cellStyle name="Total 4 6" xfId="960" xr:uid="{00000000-0005-0000-0000-0000C2030000}"/>
    <cellStyle name="Total 4 6 2" xfId="961" xr:uid="{00000000-0005-0000-0000-0000C3030000}"/>
    <cellStyle name="Total 4 6 2 2" xfId="962" xr:uid="{00000000-0005-0000-0000-0000C4030000}"/>
    <cellStyle name="Total 4 6 3" xfId="963" xr:uid="{00000000-0005-0000-0000-0000C5030000}"/>
    <cellStyle name="Total 4 7" xfId="964" xr:uid="{00000000-0005-0000-0000-0000C6030000}"/>
    <cellStyle name="Total 4 7 2" xfId="965" xr:uid="{00000000-0005-0000-0000-0000C7030000}"/>
    <cellStyle name="Total 4 7 2 2" xfId="966" xr:uid="{00000000-0005-0000-0000-0000C8030000}"/>
    <cellStyle name="Total 4 7 3" xfId="967" xr:uid="{00000000-0005-0000-0000-0000C9030000}"/>
    <cellStyle name="Total 4 8" xfId="968" xr:uid="{00000000-0005-0000-0000-0000CA030000}"/>
    <cellStyle name="Total 4 8 2" xfId="969" xr:uid="{00000000-0005-0000-0000-0000CB030000}"/>
    <cellStyle name="Total 4 8 2 2" xfId="970" xr:uid="{00000000-0005-0000-0000-0000CC030000}"/>
    <cellStyle name="Total 4 8 3" xfId="971" xr:uid="{00000000-0005-0000-0000-0000CD030000}"/>
    <cellStyle name="Total 4 9" xfId="972" xr:uid="{00000000-0005-0000-0000-0000CE030000}"/>
    <cellStyle name="Total 4 9 2" xfId="973" xr:uid="{00000000-0005-0000-0000-0000CF030000}"/>
    <cellStyle name="Total 4 9 2 2" xfId="974" xr:uid="{00000000-0005-0000-0000-0000D0030000}"/>
    <cellStyle name="Total 4 9 3" xfId="975" xr:uid="{00000000-0005-0000-0000-0000D1030000}"/>
    <cellStyle name="Warning Text 2" xfId="976" xr:uid="{00000000-0005-0000-0000-0000D2030000}"/>
    <cellStyle name="Warning Text 2 2" xfId="977" xr:uid="{00000000-0005-0000-0000-0000D3030000}"/>
    <cellStyle name="Warning Text 3" xfId="978" xr:uid="{00000000-0005-0000-0000-0000D4030000}"/>
    <cellStyle name="Warning Text 4" xfId="979" xr:uid="{00000000-0005-0000-0000-0000D5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ISE%20Financials%20Report%20-%20July%202016%20fina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>
        <row r="2">
          <cell r="A2" t="str">
            <v>Rocketship RISE</v>
          </cell>
        </row>
        <row r="8">
          <cell r="A8" t="str">
            <v>2016-17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75"/>
  <sheetViews>
    <sheetView showGridLines="0" tabSelected="1" view="pageBreakPreview" topLeftCell="C1" zoomScaleSheetLayoutView="100" workbookViewId="0">
      <selection activeCell="A4" sqref="A4"/>
    </sheetView>
  </sheetViews>
  <sheetFormatPr defaultColWidth="9.140625" defaultRowHeight="12.75" customHeight="1" x14ac:dyDescent="0.2"/>
  <cols>
    <col min="1" max="1" width="1.85546875" style="2" customWidth="1"/>
    <col min="2" max="2" width="30.42578125" style="2" customWidth="1"/>
    <col min="3" max="3" width="2.85546875" style="2" customWidth="1"/>
    <col min="4" max="4" width="10.7109375" style="2" customWidth="1"/>
    <col min="5" max="5" width="2.7109375" style="1" customWidth="1"/>
    <col min="6" max="6" width="10.7109375" style="3" customWidth="1"/>
    <col min="7" max="7" width="2.7109375" style="1" customWidth="1"/>
    <col min="8" max="11" width="12.5703125" style="2" bestFit="1" customWidth="1"/>
    <col min="12" max="14" width="11.5703125" style="2" bestFit="1" customWidth="1"/>
    <col min="15" max="15" width="12.5703125" style="2" bestFit="1" customWidth="1"/>
    <col min="16" max="18" width="11.5703125" style="2" bestFit="1" customWidth="1"/>
    <col min="19" max="19" width="12.5703125" style="2" bestFit="1" customWidth="1"/>
    <col min="20" max="21" width="11.5703125" style="2" bestFit="1" customWidth="1"/>
    <col min="22" max="23" width="12.42578125" style="2" bestFit="1" customWidth="1"/>
    <col min="24" max="24" width="2.7109375" style="2" customWidth="1"/>
    <col min="25" max="25" width="14.85546875" style="2" customWidth="1"/>
    <col min="26" max="16384" width="9.140625" style="2"/>
  </cols>
  <sheetData>
    <row r="1" spans="1:25" ht="12.75" customHeight="1" x14ac:dyDescent="0.2">
      <c r="A1" s="20" t="str">
        <f>'[4]Cover Sheet'!A2</f>
        <v>Rocketship RISE</v>
      </c>
      <c r="B1" s="20"/>
    </row>
    <row r="2" spans="1:25" ht="12.75" customHeight="1" x14ac:dyDescent="0.2">
      <c r="A2" s="2" t="str">
        <f>'[4]Cover Sheet'!A8&amp;" Annual Budget"</f>
        <v>2016-17 Annual Budget</v>
      </c>
    </row>
    <row r="3" spans="1:25" x14ac:dyDescent="0.2">
      <c r="A3" s="4"/>
      <c r="B3" s="5"/>
      <c r="C3" s="4"/>
      <c r="D3" s="5"/>
      <c r="F3" s="1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4"/>
    </row>
    <row r="4" spans="1:25" x14ac:dyDescent="0.2">
      <c r="A4" s="1"/>
      <c r="B4" s="1"/>
      <c r="C4" s="4"/>
      <c r="D4" s="8" t="s">
        <v>83</v>
      </c>
      <c r="E4" s="9"/>
      <c r="F4" s="9"/>
      <c r="G4" s="9"/>
      <c r="H4" s="8" t="s">
        <v>71</v>
      </c>
      <c r="I4" s="8" t="s">
        <v>72</v>
      </c>
      <c r="J4" s="8" t="s">
        <v>73</v>
      </c>
      <c r="K4" s="8" t="s">
        <v>65</v>
      </c>
      <c r="L4" s="8" t="s">
        <v>74</v>
      </c>
      <c r="M4" s="8" t="s">
        <v>75</v>
      </c>
      <c r="N4" s="8" t="s">
        <v>76</v>
      </c>
      <c r="O4" s="8" t="s">
        <v>66</v>
      </c>
      <c r="P4" s="8" t="s">
        <v>77</v>
      </c>
      <c r="Q4" s="8" t="s">
        <v>78</v>
      </c>
      <c r="R4" s="8" t="s">
        <v>79</v>
      </c>
      <c r="S4" s="8" t="s">
        <v>67</v>
      </c>
      <c r="T4" s="8" t="s">
        <v>80</v>
      </c>
      <c r="U4" s="8" t="s">
        <v>81</v>
      </c>
      <c r="V4" s="8" t="s">
        <v>82</v>
      </c>
      <c r="W4" s="8" t="s">
        <v>68</v>
      </c>
      <c r="X4" s="4"/>
      <c r="Y4" s="8" t="s">
        <v>84</v>
      </c>
    </row>
    <row r="5" spans="1:25" x14ac:dyDescent="0.2">
      <c r="B5" s="1"/>
      <c r="C5" s="4"/>
      <c r="D5" s="10" t="s">
        <v>0</v>
      </c>
      <c r="E5" s="11"/>
      <c r="F5" s="11"/>
      <c r="G5" s="11"/>
      <c r="H5" s="10" t="str">
        <f>D5</f>
        <v>Budget</v>
      </c>
      <c r="I5" s="10" t="str">
        <f>H5</f>
        <v>Budget</v>
      </c>
      <c r="J5" s="10" t="str">
        <f t="shared" ref="J5:W5" si="0">I5</f>
        <v>Budget</v>
      </c>
      <c r="K5" s="10" t="str">
        <f t="shared" si="0"/>
        <v>Budget</v>
      </c>
      <c r="L5" s="10" t="str">
        <f t="shared" si="0"/>
        <v>Budget</v>
      </c>
      <c r="M5" s="10" t="str">
        <f t="shared" si="0"/>
        <v>Budget</v>
      </c>
      <c r="N5" s="10" t="str">
        <f t="shared" si="0"/>
        <v>Budget</v>
      </c>
      <c r="O5" s="10" t="str">
        <f t="shared" si="0"/>
        <v>Budget</v>
      </c>
      <c r="P5" s="10" t="str">
        <f t="shared" si="0"/>
        <v>Budget</v>
      </c>
      <c r="Q5" s="10" t="str">
        <f t="shared" si="0"/>
        <v>Budget</v>
      </c>
      <c r="R5" s="10" t="str">
        <f t="shared" si="0"/>
        <v>Budget</v>
      </c>
      <c r="S5" s="10" t="str">
        <f t="shared" si="0"/>
        <v>Budget</v>
      </c>
      <c r="T5" s="10" t="str">
        <f t="shared" si="0"/>
        <v>Budget</v>
      </c>
      <c r="U5" s="10" t="str">
        <f t="shared" si="0"/>
        <v>Budget</v>
      </c>
      <c r="V5" s="10" t="str">
        <f t="shared" si="0"/>
        <v>Budget</v>
      </c>
      <c r="W5" s="10" t="str">
        <f t="shared" si="0"/>
        <v>Budget</v>
      </c>
      <c r="X5" s="4"/>
      <c r="Y5" s="10" t="s">
        <v>70</v>
      </c>
    </row>
    <row r="6" spans="1:25" x14ac:dyDescent="0.2">
      <c r="A6" s="12" t="s">
        <v>1</v>
      </c>
      <c r="B6" s="1"/>
      <c r="C6" s="4"/>
      <c r="X6" s="4"/>
    </row>
    <row r="7" spans="1:25" x14ac:dyDescent="0.2">
      <c r="A7" s="5"/>
      <c r="B7" s="5" t="s">
        <v>2</v>
      </c>
      <c r="C7" s="4"/>
      <c r="D7" s="39"/>
      <c r="E7" s="13"/>
      <c r="F7" s="13"/>
      <c r="G7" s="13"/>
      <c r="H7" s="39">
        <v>340172.77</v>
      </c>
      <c r="I7" s="39">
        <v>340172.77</v>
      </c>
      <c r="J7" s="39">
        <v>612310.99</v>
      </c>
      <c r="K7" s="13">
        <f>SUM(H7:J7)</f>
        <v>1292656.53</v>
      </c>
      <c r="L7" s="39">
        <v>612310.99</v>
      </c>
      <c r="M7" s="39">
        <v>612310.99</v>
      </c>
      <c r="N7" s="39">
        <v>612310.99</v>
      </c>
      <c r="O7" s="13">
        <f>SUM(L7:N7)</f>
        <v>1836932.97</v>
      </c>
      <c r="P7" s="39">
        <v>612310.99</v>
      </c>
      <c r="Q7" s="39">
        <v>612310.99</v>
      </c>
      <c r="R7" s="39">
        <v>612310.99</v>
      </c>
      <c r="S7" s="13">
        <f>SUM(P7:R7)</f>
        <v>1836932.97</v>
      </c>
      <c r="T7" s="39">
        <v>612310.99</v>
      </c>
      <c r="U7" s="39">
        <v>612310.99</v>
      </c>
      <c r="V7" s="39">
        <v>612310.99</v>
      </c>
      <c r="W7" s="13">
        <f>SUM(T7:V7)</f>
        <v>1836932.97</v>
      </c>
      <c r="X7" s="4"/>
      <c r="Y7" s="6">
        <f>SUM(K7,O7,S7,W7)</f>
        <v>6803455.4399999995</v>
      </c>
    </row>
    <row r="8" spans="1:25" x14ac:dyDescent="0.2">
      <c r="A8" s="5"/>
      <c r="B8" s="5" t="s">
        <v>3</v>
      </c>
      <c r="C8" s="4"/>
      <c r="D8" s="39"/>
      <c r="E8" s="13"/>
      <c r="F8" s="13"/>
      <c r="G8" s="13"/>
      <c r="H8" s="39">
        <v>0</v>
      </c>
      <c r="I8" s="39">
        <v>0</v>
      </c>
      <c r="J8" s="39">
        <v>0</v>
      </c>
      <c r="K8" s="13">
        <f t="shared" ref="K8:K15" si="1">SUM(H8:J8)</f>
        <v>0</v>
      </c>
      <c r="L8" s="39">
        <v>0</v>
      </c>
      <c r="M8" s="39">
        <v>0</v>
      </c>
      <c r="N8" s="39">
        <v>0</v>
      </c>
      <c r="O8" s="13">
        <f t="shared" ref="O8:O15" si="2">SUM(L8:N8)</f>
        <v>0</v>
      </c>
      <c r="P8" s="39">
        <v>0</v>
      </c>
      <c r="Q8" s="39">
        <v>0</v>
      </c>
      <c r="R8" s="39">
        <v>0</v>
      </c>
      <c r="S8" s="13">
        <f t="shared" ref="S8:S15" si="3">SUM(P8:R8)</f>
        <v>0</v>
      </c>
      <c r="T8" s="39">
        <v>0</v>
      </c>
      <c r="U8" s="39">
        <v>0</v>
      </c>
      <c r="V8" s="39">
        <v>0</v>
      </c>
      <c r="W8" s="13">
        <f t="shared" ref="W8:W15" si="4">SUM(T8:V8)</f>
        <v>0</v>
      </c>
      <c r="X8" s="4"/>
      <c r="Y8" s="6">
        <f t="shared" ref="Y8:Y15" si="5">SUM(K8,O8,S8,W8)</f>
        <v>0</v>
      </c>
    </row>
    <row r="9" spans="1:25" x14ac:dyDescent="0.2">
      <c r="A9" s="5"/>
      <c r="B9" s="5" t="s">
        <v>4</v>
      </c>
      <c r="C9" s="4"/>
      <c r="D9" s="39"/>
      <c r="E9" s="13"/>
      <c r="F9" s="13"/>
      <c r="G9" s="13"/>
      <c r="H9" s="39">
        <v>81142.11</v>
      </c>
      <c r="I9" s="39">
        <v>81142.11</v>
      </c>
      <c r="J9" s="39">
        <v>146055.79999999999</v>
      </c>
      <c r="K9" s="13">
        <f t="shared" si="1"/>
        <v>308340.02</v>
      </c>
      <c r="L9" s="39">
        <v>146055.79999999999</v>
      </c>
      <c r="M9" s="39">
        <v>146055.79999999999</v>
      </c>
      <c r="N9" s="39">
        <v>146055.79999999999</v>
      </c>
      <c r="O9" s="13">
        <f t="shared" si="2"/>
        <v>438167.39999999997</v>
      </c>
      <c r="P9" s="39">
        <v>146055.79999999999</v>
      </c>
      <c r="Q9" s="39">
        <v>146055.79999999999</v>
      </c>
      <c r="R9" s="39">
        <v>146055.79999999999</v>
      </c>
      <c r="S9" s="13">
        <f t="shared" si="3"/>
        <v>438167.39999999997</v>
      </c>
      <c r="T9" s="39">
        <v>146055.79999999999</v>
      </c>
      <c r="U9" s="39">
        <v>146055.79999999999</v>
      </c>
      <c r="V9" s="39">
        <v>146055.79999999999</v>
      </c>
      <c r="W9" s="13">
        <f t="shared" si="4"/>
        <v>438167.39999999997</v>
      </c>
      <c r="X9" s="4"/>
      <c r="Y9" s="6">
        <f t="shared" si="5"/>
        <v>1622842.2199999997</v>
      </c>
    </row>
    <row r="10" spans="1:25" x14ac:dyDescent="0.2">
      <c r="A10" s="5"/>
      <c r="B10" s="5" t="s">
        <v>5</v>
      </c>
      <c r="C10" s="4"/>
      <c r="D10" s="39"/>
      <c r="E10" s="13"/>
      <c r="F10" s="13"/>
      <c r="G10" s="13"/>
      <c r="H10" s="39">
        <v>7643.61</v>
      </c>
      <c r="I10" s="39">
        <v>27065.88</v>
      </c>
      <c r="J10" s="39">
        <v>52603.040000000001</v>
      </c>
      <c r="K10" s="13">
        <f t="shared" si="1"/>
        <v>87312.53</v>
      </c>
      <c r="L10" s="39">
        <v>52603.040000000001</v>
      </c>
      <c r="M10" s="39">
        <v>52603.040000000001</v>
      </c>
      <c r="N10" s="39">
        <v>52603.040000000001</v>
      </c>
      <c r="O10" s="13">
        <f t="shared" si="2"/>
        <v>157809.12</v>
      </c>
      <c r="P10" s="39">
        <v>52603.040000000001</v>
      </c>
      <c r="Q10" s="39">
        <v>52603.040000000001</v>
      </c>
      <c r="R10" s="39">
        <v>52603.040000000001</v>
      </c>
      <c r="S10" s="13">
        <f t="shared" si="3"/>
        <v>157809.12</v>
      </c>
      <c r="T10" s="39">
        <v>52603.040000000001</v>
      </c>
      <c r="U10" s="39">
        <v>52603.040000000001</v>
      </c>
      <c r="V10" s="39">
        <v>33180.769999999997</v>
      </c>
      <c r="W10" s="13">
        <f t="shared" si="4"/>
        <v>138386.85</v>
      </c>
      <c r="X10" s="4"/>
      <c r="Y10" s="6">
        <f t="shared" si="5"/>
        <v>541317.62</v>
      </c>
    </row>
    <row r="11" spans="1:25" x14ac:dyDescent="0.2">
      <c r="A11" s="5"/>
      <c r="B11" s="5" t="s">
        <v>6</v>
      </c>
      <c r="C11" s="4"/>
      <c r="D11" s="39"/>
      <c r="E11" s="13"/>
      <c r="F11" s="13"/>
      <c r="G11" s="13"/>
      <c r="H11" s="39">
        <v>48126.35</v>
      </c>
      <c r="I11" s="39">
        <v>48126.35</v>
      </c>
      <c r="J11" s="39">
        <v>86627.42</v>
      </c>
      <c r="K11" s="13">
        <f t="shared" si="1"/>
        <v>182880.12</v>
      </c>
      <c r="L11" s="39">
        <v>86627.42</v>
      </c>
      <c r="M11" s="39">
        <v>86627.42</v>
      </c>
      <c r="N11" s="39">
        <v>86627.42</v>
      </c>
      <c r="O11" s="13">
        <f t="shared" si="2"/>
        <v>259882.26</v>
      </c>
      <c r="P11" s="39">
        <v>86627.42</v>
      </c>
      <c r="Q11" s="39">
        <v>86627.42</v>
      </c>
      <c r="R11" s="39">
        <v>86627.42</v>
      </c>
      <c r="S11" s="13">
        <f t="shared" si="3"/>
        <v>259882.26</v>
      </c>
      <c r="T11" s="39">
        <v>86627.42</v>
      </c>
      <c r="U11" s="39">
        <v>86627.42</v>
      </c>
      <c r="V11" s="39">
        <v>86627.42</v>
      </c>
      <c r="W11" s="13">
        <f t="shared" si="4"/>
        <v>259882.26</v>
      </c>
      <c r="X11" s="4"/>
      <c r="Y11" s="6">
        <f t="shared" si="5"/>
        <v>962526.9</v>
      </c>
    </row>
    <row r="12" spans="1:25" x14ac:dyDescent="0.2">
      <c r="A12" s="5"/>
      <c r="B12" s="5" t="s">
        <v>7</v>
      </c>
      <c r="C12" s="4"/>
      <c r="D12" s="39"/>
      <c r="E12" s="13"/>
      <c r="F12" s="13"/>
      <c r="G12" s="13"/>
      <c r="H12" s="39">
        <v>0</v>
      </c>
      <c r="I12" s="39">
        <v>0</v>
      </c>
      <c r="J12" s="39">
        <v>0</v>
      </c>
      <c r="K12" s="13">
        <f t="shared" si="1"/>
        <v>0</v>
      </c>
      <c r="L12" s="39">
        <v>0</v>
      </c>
      <c r="M12" s="39">
        <v>0</v>
      </c>
      <c r="N12" s="39">
        <v>0</v>
      </c>
      <c r="O12" s="13">
        <f t="shared" si="2"/>
        <v>0</v>
      </c>
      <c r="P12" s="39">
        <v>0</v>
      </c>
      <c r="Q12" s="39">
        <v>0</v>
      </c>
      <c r="R12" s="39">
        <v>0</v>
      </c>
      <c r="S12" s="13">
        <f t="shared" si="3"/>
        <v>0</v>
      </c>
      <c r="T12" s="39">
        <v>0</v>
      </c>
      <c r="U12" s="39">
        <v>0</v>
      </c>
      <c r="V12" s="39">
        <v>0</v>
      </c>
      <c r="W12" s="13">
        <f t="shared" si="4"/>
        <v>0</v>
      </c>
      <c r="X12" s="4"/>
      <c r="Y12" s="6">
        <f t="shared" si="5"/>
        <v>0</v>
      </c>
    </row>
    <row r="13" spans="1:25" x14ac:dyDescent="0.2">
      <c r="A13" s="5"/>
      <c r="B13" s="5" t="s">
        <v>8</v>
      </c>
      <c r="C13" s="4"/>
      <c r="D13" s="39"/>
      <c r="E13" s="13"/>
      <c r="F13" s="13"/>
      <c r="G13" s="13"/>
      <c r="H13" s="39">
        <v>0</v>
      </c>
      <c r="I13" s="39">
        <v>0</v>
      </c>
      <c r="J13" s="39">
        <v>0</v>
      </c>
      <c r="K13" s="13">
        <f t="shared" si="1"/>
        <v>0</v>
      </c>
      <c r="L13" s="39">
        <v>0</v>
      </c>
      <c r="M13" s="39">
        <v>0</v>
      </c>
      <c r="N13" s="39">
        <v>0</v>
      </c>
      <c r="O13" s="13">
        <f t="shared" si="2"/>
        <v>0</v>
      </c>
      <c r="P13" s="39">
        <v>0</v>
      </c>
      <c r="Q13" s="39">
        <v>0</v>
      </c>
      <c r="R13" s="39">
        <v>0</v>
      </c>
      <c r="S13" s="13">
        <f t="shared" si="3"/>
        <v>0</v>
      </c>
      <c r="T13" s="39">
        <v>0</v>
      </c>
      <c r="U13" s="39">
        <v>0</v>
      </c>
      <c r="V13" s="39">
        <v>0</v>
      </c>
      <c r="W13" s="13">
        <f t="shared" si="4"/>
        <v>0</v>
      </c>
      <c r="X13" s="4"/>
      <c r="Y13" s="6">
        <f t="shared" si="5"/>
        <v>0</v>
      </c>
    </row>
    <row r="14" spans="1:25" x14ac:dyDescent="0.2">
      <c r="A14" s="5"/>
      <c r="B14" s="5" t="s">
        <v>9</v>
      </c>
      <c r="C14" s="4"/>
      <c r="D14" s="39"/>
      <c r="E14" s="13"/>
      <c r="F14" s="13"/>
      <c r="G14" s="13"/>
      <c r="H14" s="39">
        <v>0</v>
      </c>
      <c r="I14" s="39">
        <v>7500</v>
      </c>
      <c r="J14" s="39">
        <v>3750</v>
      </c>
      <c r="K14" s="13">
        <f t="shared" si="1"/>
        <v>11250</v>
      </c>
      <c r="L14" s="39">
        <v>2250</v>
      </c>
      <c r="M14" s="39">
        <v>1500</v>
      </c>
      <c r="N14" s="39">
        <v>0</v>
      </c>
      <c r="O14" s="13">
        <f t="shared" si="2"/>
        <v>3750</v>
      </c>
      <c r="P14" s="39">
        <v>0</v>
      </c>
      <c r="Q14" s="39">
        <v>0</v>
      </c>
      <c r="R14" s="39">
        <v>0</v>
      </c>
      <c r="S14" s="13">
        <f t="shared" si="3"/>
        <v>0</v>
      </c>
      <c r="T14" s="39">
        <v>0</v>
      </c>
      <c r="U14" s="39">
        <v>0</v>
      </c>
      <c r="V14" s="39">
        <v>0</v>
      </c>
      <c r="W14" s="13">
        <f t="shared" si="4"/>
        <v>0</v>
      </c>
      <c r="X14" s="4"/>
      <c r="Y14" s="7">
        <f t="shared" si="5"/>
        <v>15000</v>
      </c>
    </row>
    <row r="15" spans="1:25" x14ac:dyDescent="0.2">
      <c r="A15" s="5"/>
      <c r="B15" s="14" t="s">
        <v>10</v>
      </c>
      <c r="C15" s="4"/>
      <c r="D15" s="30">
        <f>SUM(D7:D14)</f>
        <v>0</v>
      </c>
      <c r="E15" s="35"/>
      <c r="F15" s="35"/>
      <c r="G15" s="35"/>
      <c r="H15" s="30">
        <f>SUM(H7:H14)</f>
        <v>477084.83999999997</v>
      </c>
      <c r="I15" s="30">
        <f t="shared" ref="I15:J15" si="6">SUM(I7:I14)</f>
        <v>504007.11</v>
      </c>
      <c r="J15" s="30">
        <f t="shared" si="6"/>
        <v>901347.25000000012</v>
      </c>
      <c r="K15" s="30">
        <f t="shared" si="1"/>
        <v>1882439.2000000002</v>
      </c>
      <c r="L15" s="30">
        <f>SUM(L7:L14)</f>
        <v>899847.25000000012</v>
      </c>
      <c r="M15" s="30">
        <f t="shared" ref="M15:N15" si="7">SUM(M7:M14)</f>
        <v>899097.25000000012</v>
      </c>
      <c r="N15" s="30">
        <f t="shared" si="7"/>
        <v>897597.25000000012</v>
      </c>
      <c r="O15" s="30">
        <f t="shared" si="2"/>
        <v>2696541.7500000005</v>
      </c>
      <c r="P15" s="30">
        <f>SUM(P7:P14)</f>
        <v>897597.25000000012</v>
      </c>
      <c r="Q15" s="30">
        <f t="shared" ref="Q15:R15" si="8">SUM(Q7:Q14)</f>
        <v>897597.25000000012</v>
      </c>
      <c r="R15" s="30">
        <f t="shared" si="8"/>
        <v>897597.25000000012</v>
      </c>
      <c r="S15" s="30">
        <f t="shared" si="3"/>
        <v>2692791.7500000005</v>
      </c>
      <c r="T15" s="30">
        <f>SUM(T7:T14)</f>
        <v>897597.25000000012</v>
      </c>
      <c r="U15" s="30">
        <f t="shared" ref="U15:V15" si="9">SUM(U7:U14)</f>
        <v>897597.25000000012</v>
      </c>
      <c r="V15" s="30">
        <f t="shared" si="9"/>
        <v>878174.9800000001</v>
      </c>
      <c r="W15" s="30">
        <f t="shared" si="4"/>
        <v>2673369.4800000004</v>
      </c>
      <c r="X15" s="36"/>
      <c r="Y15" s="37">
        <f t="shared" si="5"/>
        <v>9945142.1800000016</v>
      </c>
    </row>
    <row r="16" spans="1:25" x14ac:dyDescent="0.2">
      <c r="A16" s="5"/>
      <c r="B16" s="17"/>
      <c r="C16" s="4"/>
      <c r="D16" s="18"/>
      <c r="E16" s="19"/>
      <c r="F16" s="19"/>
      <c r="G16" s="19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4"/>
    </row>
    <row r="17" spans="1:25" x14ac:dyDescent="0.2">
      <c r="A17" s="20" t="s">
        <v>11</v>
      </c>
      <c r="B17" s="1"/>
      <c r="C17" s="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4"/>
    </row>
    <row r="18" spans="1:25" ht="13.5" x14ac:dyDescent="0.25">
      <c r="A18" s="22" t="s">
        <v>12</v>
      </c>
      <c r="B18" s="1"/>
      <c r="C18" s="4"/>
      <c r="D18" s="1"/>
      <c r="F18" s="1" t="s">
        <v>69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4"/>
    </row>
    <row r="19" spans="1:25" x14ac:dyDescent="0.2">
      <c r="A19" s="5"/>
      <c r="B19" s="1" t="s">
        <v>13</v>
      </c>
      <c r="C19" s="4"/>
      <c r="D19" s="38"/>
      <c r="E19" s="23"/>
      <c r="F19" s="38">
        <v>4</v>
      </c>
      <c r="G19" s="23"/>
      <c r="H19" s="39">
        <v>35416.67</v>
      </c>
      <c r="I19" s="39">
        <v>35416.67</v>
      </c>
      <c r="J19" s="39">
        <v>35416.67</v>
      </c>
      <c r="K19" s="24">
        <f t="shared" ref="K19:K33" si="10">SUM(H19:J19)</f>
        <v>106250.01</v>
      </c>
      <c r="L19" s="39">
        <v>35416.67</v>
      </c>
      <c r="M19" s="39">
        <v>35416.67</v>
      </c>
      <c r="N19" s="39">
        <v>35416.67</v>
      </c>
      <c r="O19" s="24">
        <f t="shared" ref="O19:O33" si="11">SUM(L19:N19)</f>
        <v>106250.01</v>
      </c>
      <c r="P19" s="39">
        <v>35416.67</v>
      </c>
      <c r="Q19" s="39">
        <v>35416.67</v>
      </c>
      <c r="R19" s="39">
        <v>35416.67</v>
      </c>
      <c r="S19" s="24">
        <f t="shared" ref="S19:S33" si="12">SUM(P19:R19)</f>
        <v>106250.01</v>
      </c>
      <c r="T19" s="39">
        <v>35416.67</v>
      </c>
      <c r="U19" s="39">
        <v>35416.67</v>
      </c>
      <c r="V19" s="39">
        <v>35416.67</v>
      </c>
      <c r="W19" s="24">
        <f t="shared" ref="W19:W33" si="13">SUM(T19:V19)</f>
        <v>106250.01</v>
      </c>
      <c r="X19" s="4"/>
      <c r="Y19" s="6">
        <f t="shared" ref="Y19:Y33" si="14">SUM(K19,O19,S19,W19)</f>
        <v>425000.04</v>
      </c>
    </row>
    <row r="20" spans="1:25" x14ac:dyDescent="0.2">
      <c r="A20" s="5"/>
      <c r="B20" s="1" t="s">
        <v>14</v>
      </c>
      <c r="C20" s="4"/>
      <c r="D20" s="38"/>
      <c r="E20" s="23"/>
      <c r="F20" s="38">
        <v>11</v>
      </c>
      <c r="G20" s="23"/>
      <c r="H20" s="39">
        <v>67575</v>
      </c>
      <c r="I20" s="39">
        <v>67575</v>
      </c>
      <c r="J20" s="39">
        <v>67575</v>
      </c>
      <c r="K20" s="24">
        <f t="shared" si="10"/>
        <v>202725</v>
      </c>
      <c r="L20" s="39">
        <v>67575</v>
      </c>
      <c r="M20" s="39">
        <v>67575</v>
      </c>
      <c r="N20" s="39">
        <v>67575</v>
      </c>
      <c r="O20" s="24">
        <f t="shared" si="11"/>
        <v>202725</v>
      </c>
      <c r="P20" s="39">
        <v>67575</v>
      </c>
      <c r="Q20" s="39">
        <v>67575</v>
      </c>
      <c r="R20" s="39">
        <v>67575</v>
      </c>
      <c r="S20" s="24">
        <f t="shared" si="12"/>
        <v>202725</v>
      </c>
      <c r="T20" s="39">
        <v>67575</v>
      </c>
      <c r="U20" s="39">
        <v>67575</v>
      </c>
      <c r="V20" s="39">
        <v>67575</v>
      </c>
      <c r="W20" s="24">
        <f t="shared" si="13"/>
        <v>202725</v>
      </c>
      <c r="X20" s="4"/>
      <c r="Y20" s="6">
        <f t="shared" si="14"/>
        <v>810900</v>
      </c>
    </row>
    <row r="21" spans="1:25" x14ac:dyDescent="0.2">
      <c r="A21" s="5"/>
      <c r="B21" s="1" t="s">
        <v>15</v>
      </c>
      <c r="C21" s="4"/>
      <c r="D21" s="38"/>
      <c r="E21" s="23"/>
      <c r="F21" s="38">
        <v>5</v>
      </c>
      <c r="G21" s="23"/>
      <c r="H21" s="39">
        <v>13979.73</v>
      </c>
      <c r="I21" s="39">
        <v>13979.73</v>
      </c>
      <c r="J21" s="39">
        <v>25163.52</v>
      </c>
      <c r="K21" s="24">
        <f t="shared" si="10"/>
        <v>53122.979999999996</v>
      </c>
      <c r="L21" s="39">
        <v>25163.52</v>
      </c>
      <c r="M21" s="39">
        <v>25163.52</v>
      </c>
      <c r="N21" s="39">
        <v>25163.52</v>
      </c>
      <c r="O21" s="24">
        <f t="shared" si="11"/>
        <v>75490.559999999998</v>
      </c>
      <c r="P21" s="39">
        <v>25163.52</v>
      </c>
      <c r="Q21" s="39">
        <v>25163.52</v>
      </c>
      <c r="R21" s="39">
        <v>25163.52</v>
      </c>
      <c r="S21" s="24">
        <f t="shared" si="12"/>
        <v>75490.559999999998</v>
      </c>
      <c r="T21" s="39">
        <v>25163.52</v>
      </c>
      <c r="U21" s="39">
        <v>25163.52</v>
      </c>
      <c r="V21" s="39">
        <v>25163.52</v>
      </c>
      <c r="W21" s="24">
        <f t="shared" si="13"/>
        <v>75490.559999999998</v>
      </c>
      <c r="X21" s="4"/>
      <c r="Y21" s="6">
        <f t="shared" si="14"/>
        <v>279594.65999999997</v>
      </c>
    </row>
    <row r="22" spans="1:25" x14ac:dyDescent="0.2">
      <c r="A22" s="5"/>
      <c r="B22" s="1" t="s">
        <v>16</v>
      </c>
      <c r="C22" s="4"/>
      <c r="D22" s="38"/>
      <c r="E22" s="23"/>
      <c r="F22" s="38"/>
      <c r="G22" s="23"/>
      <c r="H22" s="39">
        <v>0</v>
      </c>
      <c r="I22" s="39">
        <v>0</v>
      </c>
      <c r="J22" s="39">
        <v>0</v>
      </c>
      <c r="K22" s="24">
        <f t="shared" si="10"/>
        <v>0</v>
      </c>
      <c r="L22" s="39">
        <v>0</v>
      </c>
      <c r="M22" s="39">
        <v>0</v>
      </c>
      <c r="N22" s="39">
        <v>0</v>
      </c>
      <c r="O22" s="24">
        <f t="shared" si="11"/>
        <v>0</v>
      </c>
      <c r="P22" s="39">
        <v>0</v>
      </c>
      <c r="Q22" s="39">
        <v>0</v>
      </c>
      <c r="R22" s="39">
        <v>0</v>
      </c>
      <c r="S22" s="24">
        <f t="shared" si="12"/>
        <v>0</v>
      </c>
      <c r="T22" s="39">
        <v>0</v>
      </c>
      <c r="U22" s="39">
        <v>0</v>
      </c>
      <c r="V22" s="39">
        <v>0</v>
      </c>
      <c r="W22" s="24">
        <f t="shared" si="13"/>
        <v>0</v>
      </c>
      <c r="X22" s="4"/>
      <c r="Y22" s="6">
        <f t="shared" si="14"/>
        <v>0</v>
      </c>
    </row>
    <row r="23" spans="1:25" x14ac:dyDescent="0.2">
      <c r="A23" s="5"/>
      <c r="B23" s="1" t="s">
        <v>17</v>
      </c>
      <c r="C23" s="4"/>
      <c r="D23" s="38"/>
      <c r="E23" s="23"/>
      <c r="F23" s="38">
        <v>4</v>
      </c>
      <c r="G23" s="23"/>
      <c r="H23" s="39">
        <v>29469.89</v>
      </c>
      <c r="I23" s="39">
        <v>46939.77</v>
      </c>
      <c r="J23" s="39">
        <v>46939.77</v>
      </c>
      <c r="K23" s="24">
        <f t="shared" si="10"/>
        <v>123349.43</v>
      </c>
      <c r="L23" s="39">
        <v>46939.77</v>
      </c>
      <c r="M23" s="39">
        <v>46939.77</v>
      </c>
      <c r="N23" s="39">
        <v>46939.77</v>
      </c>
      <c r="O23" s="24">
        <f t="shared" si="11"/>
        <v>140819.31</v>
      </c>
      <c r="P23" s="39">
        <v>46939.77</v>
      </c>
      <c r="Q23" s="39">
        <v>46939.77</v>
      </c>
      <c r="R23" s="39">
        <v>46939.77</v>
      </c>
      <c r="S23" s="24">
        <f t="shared" si="12"/>
        <v>140819.31</v>
      </c>
      <c r="T23" s="39">
        <v>46939.77</v>
      </c>
      <c r="U23" s="39">
        <v>46939.77</v>
      </c>
      <c r="V23" s="39">
        <v>29469.89</v>
      </c>
      <c r="W23" s="24">
        <f t="shared" si="13"/>
        <v>123349.43</v>
      </c>
      <c r="X23" s="4"/>
      <c r="Y23" s="6">
        <f t="shared" si="14"/>
        <v>528337.48</v>
      </c>
    </row>
    <row r="24" spans="1:25" x14ac:dyDescent="0.2">
      <c r="A24" s="5"/>
      <c r="B24" s="1" t="s">
        <v>18</v>
      </c>
      <c r="C24" s="4"/>
      <c r="D24" s="38"/>
      <c r="E24" s="23"/>
      <c r="F24" s="38"/>
      <c r="G24" s="23"/>
      <c r="H24" s="39">
        <v>0</v>
      </c>
      <c r="I24" s="39">
        <v>0</v>
      </c>
      <c r="J24" s="39">
        <v>0</v>
      </c>
      <c r="K24" s="24">
        <f t="shared" si="10"/>
        <v>0</v>
      </c>
      <c r="L24" s="39">
        <v>0</v>
      </c>
      <c r="M24" s="39">
        <v>0</v>
      </c>
      <c r="N24" s="39">
        <v>0</v>
      </c>
      <c r="O24" s="24">
        <f t="shared" si="11"/>
        <v>0</v>
      </c>
      <c r="P24" s="39">
        <v>0</v>
      </c>
      <c r="Q24" s="39">
        <v>0</v>
      </c>
      <c r="R24" s="39">
        <v>0</v>
      </c>
      <c r="S24" s="24">
        <f t="shared" si="12"/>
        <v>0</v>
      </c>
      <c r="T24" s="39">
        <v>0</v>
      </c>
      <c r="U24" s="39">
        <v>0</v>
      </c>
      <c r="V24" s="39">
        <v>0</v>
      </c>
      <c r="W24" s="24">
        <f t="shared" si="13"/>
        <v>0</v>
      </c>
      <c r="X24" s="4"/>
      <c r="Y24" s="6">
        <f t="shared" si="14"/>
        <v>0</v>
      </c>
    </row>
    <row r="25" spans="1:25" x14ac:dyDescent="0.2">
      <c r="A25" s="5"/>
      <c r="B25" s="1" t="s">
        <v>19</v>
      </c>
      <c r="C25" s="4"/>
      <c r="D25" s="38"/>
      <c r="E25" s="23"/>
      <c r="F25" s="38">
        <v>1</v>
      </c>
      <c r="G25" s="23"/>
      <c r="H25" s="39">
        <v>10926.67</v>
      </c>
      <c r="I25" s="39">
        <v>10926.67</v>
      </c>
      <c r="J25" s="39">
        <v>15822.67</v>
      </c>
      <c r="K25" s="24">
        <f t="shared" si="10"/>
        <v>37676.01</v>
      </c>
      <c r="L25" s="39">
        <v>15822.67</v>
      </c>
      <c r="M25" s="39">
        <v>15822.67</v>
      </c>
      <c r="N25" s="39">
        <v>15822.67</v>
      </c>
      <c r="O25" s="24">
        <f t="shared" si="11"/>
        <v>47468.01</v>
      </c>
      <c r="P25" s="39">
        <v>15822.67</v>
      </c>
      <c r="Q25" s="39">
        <v>15822.67</v>
      </c>
      <c r="R25" s="39">
        <v>15822.67</v>
      </c>
      <c r="S25" s="24">
        <f t="shared" si="12"/>
        <v>47468.01</v>
      </c>
      <c r="T25" s="39">
        <v>15822.67</v>
      </c>
      <c r="U25" s="39">
        <v>15822.67</v>
      </c>
      <c r="V25" s="39">
        <v>15822.67</v>
      </c>
      <c r="W25" s="24">
        <f t="shared" si="13"/>
        <v>47468.01</v>
      </c>
      <c r="X25" s="4"/>
      <c r="Y25" s="6">
        <f t="shared" si="14"/>
        <v>180080.04</v>
      </c>
    </row>
    <row r="26" spans="1:25" x14ac:dyDescent="0.2">
      <c r="A26" s="5"/>
      <c r="B26" s="1" t="s">
        <v>20</v>
      </c>
      <c r="C26" s="4"/>
      <c r="D26" s="38"/>
      <c r="E26" s="23"/>
      <c r="F26" s="38">
        <v>2</v>
      </c>
      <c r="G26" s="23"/>
      <c r="H26" s="39">
        <v>21304.67</v>
      </c>
      <c r="I26" s="39">
        <v>21304.67</v>
      </c>
      <c r="J26" s="39">
        <v>21304.67</v>
      </c>
      <c r="K26" s="24">
        <f t="shared" si="10"/>
        <v>63914.009999999995</v>
      </c>
      <c r="L26" s="39">
        <v>21304.67</v>
      </c>
      <c r="M26" s="39">
        <v>21304.67</v>
      </c>
      <c r="N26" s="39">
        <v>21304.67</v>
      </c>
      <c r="O26" s="24">
        <f t="shared" si="11"/>
        <v>63914.009999999995</v>
      </c>
      <c r="P26" s="39">
        <v>21304.67</v>
      </c>
      <c r="Q26" s="39">
        <v>21304.67</v>
      </c>
      <c r="R26" s="39">
        <v>21304.67</v>
      </c>
      <c r="S26" s="24">
        <f t="shared" si="12"/>
        <v>63914.009999999995</v>
      </c>
      <c r="T26" s="39">
        <v>21304.67</v>
      </c>
      <c r="U26" s="39">
        <v>21304.67</v>
      </c>
      <c r="V26" s="39">
        <v>21304.67</v>
      </c>
      <c r="W26" s="24">
        <f t="shared" si="13"/>
        <v>63914.009999999995</v>
      </c>
      <c r="X26" s="4"/>
      <c r="Y26" s="6">
        <f t="shared" si="14"/>
        <v>255656.03999999998</v>
      </c>
    </row>
    <row r="27" spans="1:25" x14ac:dyDescent="0.2">
      <c r="A27" s="5"/>
      <c r="B27" s="1" t="s">
        <v>21</v>
      </c>
      <c r="C27" s="4"/>
      <c r="D27" s="38"/>
      <c r="E27" s="23"/>
      <c r="F27" s="38">
        <v>1</v>
      </c>
      <c r="G27" s="23"/>
      <c r="H27" s="39">
        <v>5458.333333333333</v>
      </c>
      <c r="I27" s="39">
        <v>5458.333333333333</v>
      </c>
      <c r="J27" s="39">
        <v>5458.333333333333</v>
      </c>
      <c r="K27" s="24">
        <f t="shared" si="10"/>
        <v>16375</v>
      </c>
      <c r="L27" s="39">
        <v>5458.333333333333</v>
      </c>
      <c r="M27" s="39">
        <v>5458.333333333333</v>
      </c>
      <c r="N27" s="39">
        <v>5458.333333333333</v>
      </c>
      <c r="O27" s="24">
        <f t="shared" si="11"/>
        <v>16375</v>
      </c>
      <c r="P27" s="39">
        <v>5458.33</v>
      </c>
      <c r="Q27" s="39">
        <v>5458.33</v>
      </c>
      <c r="R27" s="39">
        <v>5458.33</v>
      </c>
      <c r="S27" s="24">
        <f t="shared" si="12"/>
        <v>16374.99</v>
      </c>
      <c r="T27" s="39">
        <v>5458.33</v>
      </c>
      <c r="U27" s="39">
        <v>5458.33</v>
      </c>
      <c r="V27" s="39">
        <v>5458.33</v>
      </c>
      <c r="W27" s="24">
        <f t="shared" si="13"/>
        <v>16374.99</v>
      </c>
      <c r="X27" s="4"/>
      <c r="Y27" s="6">
        <f t="shared" si="14"/>
        <v>65499.979999999996</v>
      </c>
    </row>
    <row r="28" spans="1:25" x14ac:dyDescent="0.2">
      <c r="A28" s="5"/>
      <c r="B28" s="1" t="s">
        <v>22</v>
      </c>
      <c r="C28" s="4"/>
      <c r="D28" s="38"/>
      <c r="E28" s="23"/>
      <c r="F28" s="38"/>
      <c r="G28" s="23"/>
      <c r="H28" s="39">
        <v>0</v>
      </c>
      <c r="I28" s="39">
        <v>0</v>
      </c>
      <c r="J28" s="39">
        <v>0</v>
      </c>
      <c r="K28" s="24">
        <f t="shared" si="10"/>
        <v>0</v>
      </c>
      <c r="L28" s="39">
        <v>0</v>
      </c>
      <c r="M28" s="39">
        <v>0</v>
      </c>
      <c r="N28" s="39">
        <v>0</v>
      </c>
      <c r="O28" s="24">
        <f t="shared" si="11"/>
        <v>0</v>
      </c>
      <c r="P28" s="39">
        <v>0</v>
      </c>
      <c r="Q28" s="39">
        <v>0</v>
      </c>
      <c r="R28" s="39">
        <v>0</v>
      </c>
      <c r="S28" s="24">
        <f t="shared" si="12"/>
        <v>0</v>
      </c>
      <c r="T28" s="39">
        <v>0</v>
      </c>
      <c r="U28" s="39">
        <v>0</v>
      </c>
      <c r="V28" s="39">
        <v>0</v>
      </c>
      <c r="W28" s="24">
        <f t="shared" si="13"/>
        <v>0</v>
      </c>
      <c r="X28" s="4"/>
      <c r="Y28" s="6">
        <f t="shared" si="14"/>
        <v>0</v>
      </c>
    </row>
    <row r="29" spans="1:25" x14ac:dyDescent="0.2">
      <c r="A29" s="5"/>
      <c r="B29" s="1" t="s">
        <v>23</v>
      </c>
      <c r="C29" s="4"/>
      <c r="D29" s="38"/>
      <c r="E29" s="23"/>
      <c r="F29" s="38">
        <v>2</v>
      </c>
      <c r="G29" s="23"/>
      <c r="H29" s="39">
        <v>6161.84</v>
      </c>
      <c r="I29" s="39">
        <v>12323.68</v>
      </c>
      <c r="J29" s="39">
        <v>12323.68</v>
      </c>
      <c r="K29" s="24">
        <f t="shared" si="10"/>
        <v>30809.200000000001</v>
      </c>
      <c r="L29" s="39">
        <v>12323.68</v>
      </c>
      <c r="M29" s="39">
        <v>12323.68</v>
      </c>
      <c r="N29" s="39">
        <v>12323.68</v>
      </c>
      <c r="O29" s="24">
        <f t="shared" si="11"/>
        <v>36971.040000000001</v>
      </c>
      <c r="P29" s="39">
        <v>12323.68</v>
      </c>
      <c r="Q29" s="39">
        <v>12323.68</v>
      </c>
      <c r="R29" s="39">
        <v>12323.68</v>
      </c>
      <c r="S29" s="24">
        <f t="shared" si="12"/>
        <v>36971.040000000001</v>
      </c>
      <c r="T29" s="39">
        <v>12323.68</v>
      </c>
      <c r="U29" s="39">
        <v>12323.68</v>
      </c>
      <c r="V29" s="39">
        <v>6161.84</v>
      </c>
      <c r="W29" s="24">
        <f t="shared" si="13"/>
        <v>30809.200000000001</v>
      </c>
      <c r="X29" s="4"/>
      <c r="Y29" s="6">
        <f t="shared" si="14"/>
        <v>135560.48000000001</v>
      </c>
    </row>
    <row r="30" spans="1:25" x14ac:dyDescent="0.2">
      <c r="A30" s="5"/>
      <c r="B30" s="1" t="s">
        <v>24</v>
      </c>
      <c r="C30" s="4"/>
      <c r="D30" s="38"/>
      <c r="E30" s="23"/>
      <c r="F30" s="38"/>
      <c r="G30" s="23"/>
      <c r="H30" s="39">
        <v>48514.46</v>
      </c>
      <c r="I30" s="39">
        <v>48514.46</v>
      </c>
      <c r="J30" s="39">
        <v>59688.340000000004</v>
      </c>
      <c r="K30" s="24">
        <f t="shared" si="10"/>
        <v>156717.26</v>
      </c>
      <c r="L30" s="39">
        <v>48514.46</v>
      </c>
      <c r="M30" s="39">
        <v>48514.46</v>
      </c>
      <c r="N30" s="39">
        <v>59688.340000000004</v>
      </c>
      <c r="O30" s="24">
        <f t="shared" si="11"/>
        <v>156717.26</v>
      </c>
      <c r="P30" s="39">
        <v>48514.46</v>
      </c>
      <c r="Q30" s="39">
        <v>48514.46</v>
      </c>
      <c r="R30" s="39">
        <v>59688.340000000004</v>
      </c>
      <c r="S30" s="24">
        <f t="shared" si="12"/>
        <v>156717.26</v>
      </c>
      <c r="T30" s="39">
        <v>48514.46</v>
      </c>
      <c r="U30" s="39">
        <v>48514.46</v>
      </c>
      <c r="V30" s="39">
        <v>59688.340000000004</v>
      </c>
      <c r="W30" s="24">
        <f t="shared" si="13"/>
        <v>156717.26</v>
      </c>
      <c r="X30" s="4"/>
      <c r="Y30" s="6">
        <f t="shared" si="14"/>
        <v>626869.04</v>
      </c>
    </row>
    <row r="31" spans="1:25" x14ac:dyDescent="0.2">
      <c r="A31" s="5"/>
      <c r="B31" s="1" t="s">
        <v>25</v>
      </c>
      <c r="C31" s="4"/>
      <c r="D31" s="38"/>
      <c r="E31" s="23"/>
      <c r="F31" s="38"/>
      <c r="G31" s="23"/>
      <c r="H31" s="39">
        <v>0</v>
      </c>
      <c r="I31" s="39">
        <v>0</v>
      </c>
      <c r="J31" s="39">
        <v>0</v>
      </c>
      <c r="K31" s="24">
        <f t="shared" si="10"/>
        <v>0</v>
      </c>
      <c r="L31" s="39">
        <v>0</v>
      </c>
      <c r="M31" s="39">
        <v>0</v>
      </c>
      <c r="N31" s="39">
        <v>0</v>
      </c>
      <c r="O31" s="24">
        <f t="shared" si="11"/>
        <v>0</v>
      </c>
      <c r="P31" s="39">
        <v>0</v>
      </c>
      <c r="Q31" s="39">
        <v>0</v>
      </c>
      <c r="R31" s="39">
        <v>0</v>
      </c>
      <c r="S31" s="24">
        <f t="shared" si="12"/>
        <v>0</v>
      </c>
      <c r="T31" s="39">
        <v>0</v>
      </c>
      <c r="U31" s="39">
        <v>0</v>
      </c>
      <c r="V31" s="39">
        <v>0</v>
      </c>
      <c r="W31" s="24">
        <f t="shared" si="13"/>
        <v>0</v>
      </c>
      <c r="X31" s="4"/>
      <c r="Y31" s="6">
        <f t="shared" si="14"/>
        <v>0</v>
      </c>
    </row>
    <row r="32" spans="1:25" x14ac:dyDescent="0.2">
      <c r="A32" s="5"/>
      <c r="B32" s="1" t="s">
        <v>26</v>
      </c>
      <c r="C32" s="4"/>
      <c r="D32" s="38"/>
      <c r="E32" s="23"/>
      <c r="F32" s="38"/>
      <c r="G32" s="23"/>
      <c r="H32" s="39">
        <v>0</v>
      </c>
      <c r="I32" s="39">
        <v>0</v>
      </c>
      <c r="J32" s="39">
        <v>0</v>
      </c>
      <c r="K32" s="24">
        <f t="shared" si="10"/>
        <v>0</v>
      </c>
      <c r="L32" s="39">
        <v>0</v>
      </c>
      <c r="M32" s="39">
        <v>0</v>
      </c>
      <c r="N32" s="39">
        <v>0</v>
      </c>
      <c r="O32" s="24">
        <f t="shared" si="11"/>
        <v>0</v>
      </c>
      <c r="P32" s="39">
        <v>0</v>
      </c>
      <c r="Q32" s="39">
        <v>0</v>
      </c>
      <c r="R32" s="39">
        <v>0</v>
      </c>
      <c r="S32" s="24">
        <f t="shared" si="12"/>
        <v>0</v>
      </c>
      <c r="T32" s="38"/>
      <c r="U32" s="38"/>
      <c r="V32" s="38"/>
      <c r="W32" s="24">
        <f t="shared" si="13"/>
        <v>0</v>
      </c>
      <c r="X32" s="4"/>
      <c r="Y32" s="7">
        <f t="shared" si="14"/>
        <v>0</v>
      </c>
    </row>
    <row r="33" spans="1:25" x14ac:dyDescent="0.2">
      <c r="A33" s="1"/>
      <c r="B33" s="14" t="s">
        <v>27</v>
      </c>
      <c r="C33" s="4"/>
      <c r="D33" s="30">
        <f>SUM(D19:D32)</f>
        <v>0</v>
      </c>
      <c r="E33" s="35"/>
      <c r="F33" s="30">
        <f>SUM(F19:F32)</f>
        <v>30</v>
      </c>
      <c r="G33" s="35"/>
      <c r="H33" s="30">
        <f>SUM(H19:H32)</f>
        <v>238807.26333333334</v>
      </c>
      <c r="I33" s="30">
        <f>SUM(I19:I32)</f>
        <v>262438.98333333334</v>
      </c>
      <c r="J33" s="30">
        <f>SUM(J19:J32)</f>
        <v>289692.65333333332</v>
      </c>
      <c r="K33" s="30">
        <f t="shared" si="10"/>
        <v>790938.9</v>
      </c>
      <c r="L33" s="30">
        <f>SUM(L19:L32)</f>
        <v>278518.77333333332</v>
      </c>
      <c r="M33" s="30">
        <f>SUM(M19:M32)</f>
        <v>278518.77333333332</v>
      </c>
      <c r="N33" s="30">
        <f>SUM(N19:N32)</f>
        <v>289692.65333333332</v>
      </c>
      <c r="O33" s="30">
        <f t="shared" si="11"/>
        <v>846730.2</v>
      </c>
      <c r="P33" s="30">
        <f>SUM(P19:P32)</f>
        <v>278518.76999999996</v>
      </c>
      <c r="Q33" s="30">
        <f>SUM(Q19:Q32)</f>
        <v>278518.76999999996</v>
      </c>
      <c r="R33" s="30">
        <f>SUM(R19:R32)</f>
        <v>289692.64999999997</v>
      </c>
      <c r="S33" s="30">
        <f t="shared" si="12"/>
        <v>846730.19</v>
      </c>
      <c r="T33" s="30">
        <f>SUM(T19:T32)</f>
        <v>278518.76999999996</v>
      </c>
      <c r="U33" s="30">
        <f>SUM(U19:U32)</f>
        <v>278518.76999999996</v>
      </c>
      <c r="V33" s="30">
        <f>SUM(V19:V32)</f>
        <v>266060.93000000005</v>
      </c>
      <c r="W33" s="30">
        <f t="shared" si="13"/>
        <v>823098.47</v>
      </c>
      <c r="X33" s="36"/>
      <c r="Y33" s="37">
        <f t="shared" si="14"/>
        <v>3307497.76</v>
      </c>
    </row>
    <row r="34" spans="1:25" x14ac:dyDescent="0.2">
      <c r="A34" s="1"/>
      <c r="C34" s="4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"/>
    </row>
    <row r="35" spans="1:25" ht="13.5" x14ac:dyDescent="0.25">
      <c r="A35" s="22" t="s">
        <v>28</v>
      </c>
      <c r="B35" s="1"/>
      <c r="C35" s="4"/>
      <c r="D35" s="1"/>
      <c r="F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4"/>
    </row>
    <row r="36" spans="1:25" x14ac:dyDescent="0.2">
      <c r="A36" s="5"/>
      <c r="B36" s="1" t="s">
        <v>29</v>
      </c>
      <c r="C36" s="4"/>
      <c r="D36" s="38"/>
      <c r="E36" s="23"/>
      <c r="F36" s="23"/>
      <c r="G36" s="23"/>
      <c r="H36" s="39">
        <v>6510</v>
      </c>
      <c r="I36" s="39">
        <v>6510</v>
      </c>
      <c r="J36" s="39">
        <v>6510</v>
      </c>
      <c r="K36" s="24">
        <f t="shared" ref="K36:K42" si="15">SUM(H36:J36)</f>
        <v>19530</v>
      </c>
      <c r="L36" s="39">
        <v>723.33</v>
      </c>
      <c r="M36" s="39">
        <v>723.33</v>
      </c>
      <c r="N36" s="39">
        <v>723.33</v>
      </c>
      <c r="O36" s="24">
        <f t="shared" ref="O36:O42" si="16">SUM(L36:N36)</f>
        <v>2169.9900000000002</v>
      </c>
      <c r="P36" s="39">
        <v>723.33</v>
      </c>
      <c r="Q36" s="39">
        <v>723.33</v>
      </c>
      <c r="R36" s="39">
        <v>723.33</v>
      </c>
      <c r="S36" s="24">
        <f t="shared" ref="S36:S42" si="17">SUM(P36:R36)</f>
        <v>2169.9900000000002</v>
      </c>
      <c r="T36" s="39">
        <v>723.33</v>
      </c>
      <c r="U36" s="39">
        <v>723.33</v>
      </c>
      <c r="V36" s="39">
        <v>723.33</v>
      </c>
      <c r="W36" s="24">
        <f t="shared" ref="W36:W42" si="18">SUM(T36:V36)</f>
        <v>2169.9900000000002</v>
      </c>
      <c r="X36" s="4"/>
      <c r="Y36" s="6">
        <f t="shared" ref="Y36:Y42" si="19">SUM(K36,O36,S36,W36)</f>
        <v>26039.970000000005</v>
      </c>
    </row>
    <row r="37" spans="1:25" x14ac:dyDescent="0.2">
      <c r="A37" s="5"/>
      <c r="B37" s="1" t="s">
        <v>30</v>
      </c>
      <c r="C37" s="4"/>
      <c r="D37" s="38"/>
      <c r="E37" s="23"/>
      <c r="F37" s="23"/>
      <c r="G37" s="23"/>
      <c r="H37" s="39">
        <v>7958.75</v>
      </c>
      <c r="I37" s="39">
        <v>22055.72</v>
      </c>
      <c r="J37" s="39">
        <v>10038.75</v>
      </c>
      <c r="K37" s="24">
        <f t="shared" si="15"/>
        <v>40053.22</v>
      </c>
      <c r="L37" s="39">
        <v>3386.25</v>
      </c>
      <c r="M37" s="39">
        <v>4587.76</v>
      </c>
      <c r="N37" s="39">
        <v>1846.25</v>
      </c>
      <c r="O37" s="24">
        <f t="shared" si="16"/>
        <v>9820.26</v>
      </c>
      <c r="P37" s="39">
        <v>1088.33</v>
      </c>
      <c r="Q37" s="39">
        <v>1088.33</v>
      </c>
      <c r="R37" s="39">
        <v>3829.84</v>
      </c>
      <c r="S37" s="24">
        <f t="shared" si="17"/>
        <v>6006.5</v>
      </c>
      <c r="T37" s="39">
        <v>1088.33</v>
      </c>
      <c r="U37" s="39">
        <v>1088.33</v>
      </c>
      <c r="V37" s="39">
        <v>1088.33</v>
      </c>
      <c r="W37" s="24">
        <f t="shared" si="18"/>
        <v>3264.99</v>
      </c>
      <c r="X37" s="4"/>
      <c r="Y37" s="6">
        <f t="shared" si="19"/>
        <v>59144.97</v>
      </c>
    </row>
    <row r="38" spans="1:25" x14ac:dyDescent="0.2">
      <c r="A38" s="5"/>
      <c r="B38" s="1" t="s">
        <v>31</v>
      </c>
      <c r="C38" s="4"/>
      <c r="D38" s="38"/>
      <c r="E38" s="23"/>
      <c r="F38" s="23"/>
      <c r="G38" s="23"/>
      <c r="H38" s="39">
        <v>13016.67</v>
      </c>
      <c r="I38" s="39">
        <v>13016.67</v>
      </c>
      <c r="J38" s="39">
        <v>13016.67</v>
      </c>
      <c r="K38" s="24">
        <f t="shared" si="15"/>
        <v>39050.01</v>
      </c>
      <c r="L38" s="39">
        <v>883.34</v>
      </c>
      <c r="M38" s="39">
        <v>883.34</v>
      </c>
      <c r="N38" s="39">
        <v>883.34</v>
      </c>
      <c r="O38" s="24">
        <f t="shared" si="16"/>
        <v>2650.02</v>
      </c>
      <c r="P38" s="39">
        <v>883.34</v>
      </c>
      <c r="Q38" s="39">
        <v>883.34</v>
      </c>
      <c r="R38" s="39">
        <v>883.34</v>
      </c>
      <c r="S38" s="24">
        <f t="shared" si="17"/>
        <v>2650.02</v>
      </c>
      <c r="T38" s="39">
        <v>883.34</v>
      </c>
      <c r="U38" s="39">
        <v>883.34</v>
      </c>
      <c r="V38" s="39">
        <v>883.34</v>
      </c>
      <c r="W38" s="24">
        <f t="shared" si="18"/>
        <v>2650.02</v>
      </c>
      <c r="X38" s="4"/>
      <c r="Y38" s="6">
        <f t="shared" si="19"/>
        <v>47000.069999999992</v>
      </c>
    </row>
    <row r="39" spans="1:25" x14ac:dyDescent="0.2">
      <c r="A39" s="5"/>
      <c r="B39" s="1" t="s">
        <v>32</v>
      </c>
      <c r="C39" s="4"/>
      <c r="D39" s="38"/>
      <c r="E39" s="23"/>
      <c r="F39" s="23"/>
      <c r="G39" s="23"/>
      <c r="H39" s="39">
        <v>4352.08</v>
      </c>
      <c r="I39" s="39">
        <v>4352.08</v>
      </c>
      <c r="J39" s="39">
        <v>4352.08</v>
      </c>
      <c r="K39" s="24">
        <f t="shared" si="15"/>
        <v>13056.24</v>
      </c>
      <c r="L39" s="39">
        <v>2539.58</v>
      </c>
      <c r="M39" s="39">
        <v>2539.58</v>
      </c>
      <c r="N39" s="39">
        <v>2539.58</v>
      </c>
      <c r="O39" s="24">
        <f t="shared" si="16"/>
        <v>7618.74</v>
      </c>
      <c r="P39" s="39">
        <v>333.33</v>
      </c>
      <c r="Q39" s="39">
        <v>333.33</v>
      </c>
      <c r="R39" s="39">
        <v>333.33</v>
      </c>
      <c r="S39" s="24">
        <f t="shared" si="17"/>
        <v>999.99</v>
      </c>
      <c r="T39" s="39">
        <v>333.33</v>
      </c>
      <c r="U39" s="39">
        <v>333.33</v>
      </c>
      <c r="V39" s="39">
        <v>333.33</v>
      </c>
      <c r="W39" s="24">
        <f t="shared" si="18"/>
        <v>999.99</v>
      </c>
      <c r="X39" s="4"/>
      <c r="Y39" s="6">
        <f t="shared" si="19"/>
        <v>22674.960000000003</v>
      </c>
    </row>
    <row r="40" spans="1:25" x14ac:dyDescent="0.2">
      <c r="A40" s="5"/>
      <c r="B40" s="1" t="s">
        <v>33</v>
      </c>
      <c r="C40" s="4"/>
      <c r="D40" s="38"/>
      <c r="E40" s="23"/>
      <c r="F40" s="23"/>
      <c r="G40" s="23"/>
      <c r="H40" s="39">
        <v>114022.19</v>
      </c>
      <c r="I40" s="39">
        <v>223808.38</v>
      </c>
      <c r="J40" s="39">
        <v>240390.28</v>
      </c>
      <c r="K40" s="24">
        <f t="shared" si="15"/>
        <v>578220.85</v>
      </c>
      <c r="L40" s="39">
        <v>230390.28</v>
      </c>
      <c r="M40" s="39">
        <v>226862.66</v>
      </c>
      <c r="N40" s="39">
        <v>226862.66</v>
      </c>
      <c r="O40" s="24">
        <f t="shared" si="16"/>
        <v>684115.6</v>
      </c>
      <c r="P40" s="39">
        <v>226862.66</v>
      </c>
      <c r="Q40" s="39">
        <v>226862.66</v>
      </c>
      <c r="R40" s="39">
        <v>226862.66</v>
      </c>
      <c r="S40" s="24">
        <f t="shared" si="17"/>
        <v>680587.98</v>
      </c>
      <c r="T40" s="39">
        <v>226862.66</v>
      </c>
      <c r="U40" s="39">
        <v>226862.66</v>
      </c>
      <c r="V40" s="39">
        <v>120757.47</v>
      </c>
      <c r="W40" s="24">
        <f t="shared" si="18"/>
        <v>574482.79</v>
      </c>
      <c r="X40" s="4"/>
      <c r="Y40" s="6">
        <f t="shared" si="19"/>
        <v>2517407.2199999997</v>
      </c>
    </row>
    <row r="41" spans="1:25" x14ac:dyDescent="0.2">
      <c r="A41" s="5"/>
      <c r="B41" s="1" t="s">
        <v>34</v>
      </c>
      <c r="C41" s="4"/>
      <c r="D41" s="38"/>
      <c r="E41" s="23"/>
      <c r="F41" s="23"/>
      <c r="G41" s="23"/>
      <c r="H41" s="39">
        <v>2276.87</v>
      </c>
      <c r="I41" s="39">
        <v>9964.3700000000008</v>
      </c>
      <c r="J41" s="39">
        <v>9964.3700000000008</v>
      </c>
      <c r="K41" s="24">
        <f t="shared" si="15"/>
        <v>22205.61</v>
      </c>
      <c r="L41" s="39">
        <v>4499.09</v>
      </c>
      <c r="M41" s="39">
        <v>4499.09</v>
      </c>
      <c r="N41" s="39">
        <v>4499.09</v>
      </c>
      <c r="O41" s="24">
        <f t="shared" si="16"/>
        <v>13497.27</v>
      </c>
      <c r="P41" s="39">
        <v>4499.09</v>
      </c>
      <c r="Q41" s="39">
        <v>4499.09</v>
      </c>
      <c r="R41" s="39">
        <v>4499.09</v>
      </c>
      <c r="S41" s="24">
        <f t="shared" si="17"/>
        <v>13497.27</v>
      </c>
      <c r="T41" s="39">
        <v>4499.09</v>
      </c>
      <c r="U41" s="39">
        <v>4499.09</v>
      </c>
      <c r="V41" s="39">
        <v>4499.09</v>
      </c>
      <c r="W41" s="24">
        <f t="shared" si="18"/>
        <v>13497.27</v>
      </c>
      <c r="X41" s="4"/>
      <c r="Y41" s="7">
        <f t="shared" si="19"/>
        <v>62697.420000000013</v>
      </c>
    </row>
    <row r="42" spans="1:25" x14ac:dyDescent="0.2">
      <c r="A42" s="1"/>
      <c r="B42" s="14" t="s">
        <v>35</v>
      </c>
      <c r="C42" s="4"/>
      <c r="D42" s="15">
        <f>SUM(D36:D41)</f>
        <v>0</v>
      </c>
      <c r="E42" s="16"/>
      <c r="F42" s="16"/>
      <c r="G42" s="16"/>
      <c r="H42" s="15">
        <f>SUM(H36:H41)</f>
        <v>148136.56</v>
      </c>
      <c r="I42" s="15">
        <f t="shared" ref="I42:J42" si="20">SUM(I36:I41)</f>
        <v>279707.21999999997</v>
      </c>
      <c r="J42" s="15">
        <f t="shared" si="20"/>
        <v>284272.15000000002</v>
      </c>
      <c r="K42" s="15">
        <f t="shared" si="15"/>
        <v>712115.92999999993</v>
      </c>
      <c r="L42" s="15">
        <f>SUM(L36:L41)</f>
        <v>242421.87</v>
      </c>
      <c r="M42" s="15">
        <f t="shared" ref="M42:N42" si="21">SUM(M36:M41)</f>
        <v>240095.76</v>
      </c>
      <c r="N42" s="15">
        <f t="shared" si="21"/>
        <v>237354.25</v>
      </c>
      <c r="O42" s="15">
        <f t="shared" si="16"/>
        <v>719871.88</v>
      </c>
      <c r="P42" s="15">
        <f>SUM(P36:P41)</f>
        <v>234390.08</v>
      </c>
      <c r="Q42" s="15">
        <f t="shared" ref="Q42:R42" si="22">SUM(Q36:Q41)</f>
        <v>234390.08</v>
      </c>
      <c r="R42" s="15">
        <f t="shared" si="22"/>
        <v>237131.59</v>
      </c>
      <c r="S42" s="15">
        <f t="shared" si="17"/>
        <v>705911.75</v>
      </c>
      <c r="T42" s="15">
        <f>SUM(T36:T41)</f>
        <v>234390.08</v>
      </c>
      <c r="U42" s="15">
        <f t="shared" ref="U42:V42" si="23">SUM(U36:U41)</f>
        <v>234390.08</v>
      </c>
      <c r="V42" s="15">
        <f t="shared" si="23"/>
        <v>128284.89</v>
      </c>
      <c r="W42" s="15">
        <f t="shared" si="18"/>
        <v>597065.04999999993</v>
      </c>
      <c r="X42" s="4"/>
      <c r="Y42" s="6">
        <f t="shared" si="19"/>
        <v>2734964.61</v>
      </c>
    </row>
    <row r="43" spans="1:25" x14ac:dyDescent="0.2">
      <c r="A43" s="12"/>
      <c r="B43" s="12"/>
      <c r="C43" s="4"/>
      <c r="D43" s="5"/>
      <c r="F43" s="1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4"/>
    </row>
    <row r="44" spans="1:25" ht="13.5" x14ac:dyDescent="0.25">
      <c r="A44" s="25" t="s">
        <v>36</v>
      </c>
      <c r="B44" s="5"/>
      <c r="C44" s="4"/>
      <c r="D44" s="24"/>
      <c r="E44" s="23"/>
      <c r="F44" s="23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4"/>
    </row>
    <row r="45" spans="1:25" x14ac:dyDescent="0.2">
      <c r="A45" s="5"/>
      <c r="B45" s="5" t="s">
        <v>37</v>
      </c>
      <c r="C45" s="4"/>
      <c r="D45" s="38"/>
      <c r="E45" s="23"/>
      <c r="F45" s="23"/>
      <c r="G45" s="23"/>
      <c r="H45" s="39">
        <v>217389.11</v>
      </c>
      <c r="I45" s="39">
        <v>217389.11</v>
      </c>
      <c r="J45" s="39">
        <v>217389.11</v>
      </c>
      <c r="K45" s="24">
        <f t="shared" ref="K45:K50" si="24">SUM(H45:J45)</f>
        <v>652167.32999999996</v>
      </c>
      <c r="L45" s="39">
        <v>217389.11</v>
      </c>
      <c r="M45" s="39">
        <v>217389.11</v>
      </c>
      <c r="N45" s="39">
        <v>217389.11</v>
      </c>
      <c r="O45" s="24">
        <f t="shared" ref="O45:O50" si="25">SUM(L45:N45)</f>
        <v>652167.32999999996</v>
      </c>
      <c r="P45" s="39">
        <v>217389.11</v>
      </c>
      <c r="Q45" s="39">
        <v>217389.11</v>
      </c>
      <c r="R45" s="39">
        <v>217389.11</v>
      </c>
      <c r="S45" s="24">
        <f t="shared" ref="S45:S50" si="26">SUM(P45:R45)</f>
        <v>652167.32999999996</v>
      </c>
      <c r="T45" s="39">
        <v>217389.11</v>
      </c>
      <c r="U45" s="39">
        <v>217389.11</v>
      </c>
      <c r="V45" s="39">
        <v>217389.11</v>
      </c>
      <c r="W45" s="24">
        <f t="shared" ref="W45:W50" si="27">SUM(T45:V45)</f>
        <v>652167.32999999996</v>
      </c>
      <c r="X45" s="4"/>
      <c r="Y45" s="6">
        <f t="shared" ref="Y45:Y50" si="28">SUM(K45,O45,S45,W45)</f>
        <v>2608669.3199999998</v>
      </c>
    </row>
    <row r="46" spans="1:25" x14ac:dyDescent="0.2">
      <c r="A46" s="5"/>
      <c r="B46" s="5" t="s">
        <v>38</v>
      </c>
      <c r="C46" s="4"/>
      <c r="D46" s="38"/>
      <c r="E46" s="23"/>
      <c r="F46" s="23"/>
      <c r="G46" s="23"/>
      <c r="H46" s="39">
        <v>3355.26</v>
      </c>
      <c r="I46" s="39">
        <v>3355.26</v>
      </c>
      <c r="J46" s="39">
        <v>3355.26</v>
      </c>
      <c r="K46" s="24">
        <f t="shared" si="24"/>
        <v>10065.780000000001</v>
      </c>
      <c r="L46" s="39">
        <v>3355.26</v>
      </c>
      <c r="M46" s="39">
        <v>3355.26</v>
      </c>
      <c r="N46" s="39">
        <v>3355.26</v>
      </c>
      <c r="O46" s="24">
        <f t="shared" si="25"/>
        <v>10065.780000000001</v>
      </c>
      <c r="P46" s="39">
        <v>3355.26</v>
      </c>
      <c r="Q46" s="39">
        <v>3355.26</v>
      </c>
      <c r="R46" s="39">
        <v>3355.26</v>
      </c>
      <c r="S46" s="24">
        <f t="shared" si="26"/>
        <v>10065.780000000001</v>
      </c>
      <c r="T46" s="39">
        <v>3355.26</v>
      </c>
      <c r="U46" s="39">
        <v>3355.26</v>
      </c>
      <c r="V46" s="39">
        <v>3355.26</v>
      </c>
      <c r="W46" s="24">
        <f t="shared" si="27"/>
        <v>10065.780000000001</v>
      </c>
      <c r="X46" s="4"/>
      <c r="Y46" s="6">
        <f t="shared" si="28"/>
        <v>40263.120000000003</v>
      </c>
    </row>
    <row r="47" spans="1:25" x14ac:dyDescent="0.2">
      <c r="A47" s="5"/>
      <c r="B47" s="5" t="s">
        <v>39</v>
      </c>
      <c r="C47" s="4"/>
      <c r="D47" s="38"/>
      <c r="E47" s="23"/>
      <c r="F47" s="23"/>
      <c r="G47" s="23"/>
      <c r="H47" s="39">
        <v>5988.16</v>
      </c>
      <c r="I47" s="39">
        <v>10778.69</v>
      </c>
      <c r="J47" s="39">
        <v>10778.69</v>
      </c>
      <c r="K47" s="24">
        <f t="shared" si="24"/>
        <v>27545.54</v>
      </c>
      <c r="L47" s="39">
        <v>10778.69</v>
      </c>
      <c r="M47" s="39">
        <v>10778.69</v>
      </c>
      <c r="N47" s="39">
        <v>10778.69</v>
      </c>
      <c r="O47" s="24">
        <f t="shared" si="25"/>
        <v>32336.07</v>
      </c>
      <c r="P47" s="39">
        <v>10778.69</v>
      </c>
      <c r="Q47" s="39">
        <v>10778.69</v>
      </c>
      <c r="R47" s="39">
        <v>10778.69</v>
      </c>
      <c r="S47" s="24">
        <f t="shared" si="26"/>
        <v>32336.07</v>
      </c>
      <c r="T47" s="39">
        <v>10778.69</v>
      </c>
      <c r="U47" s="39">
        <v>10778.69</v>
      </c>
      <c r="V47" s="39">
        <v>5988.16</v>
      </c>
      <c r="W47" s="24">
        <f t="shared" si="27"/>
        <v>27545.54</v>
      </c>
      <c r="X47" s="4"/>
      <c r="Y47" s="6">
        <f t="shared" si="28"/>
        <v>119763.22</v>
      </c>
    </row>
    <row r="48" spans="1:25" x14ac:dyDescent="0.2">
      <c r="A48" s="5"/>
      <c r="B48" s="5" t="s">
        <v>40</v>
      </c>
      <c r="C48" s="4"/>
      <c r="D48" s="38"/>
      <c r="E48" s="23"/>
      <c r="F48" s="23"/>
      <c r="G48" s="23"/>
      <c r="H48" s="39">
        <v>937.5</v>
      </c>
      <c r="I48" s="39">
        <v>937.5</v>
      </c>
      <c r="J48" s="39">
        <v>937.5</v>
      </c>
      <c r="K48" s="24">
        <f t="shared" si="24"/>
        <v>2812.5</v>
      </c>
      <c r="L48" s="39">
        <v>937.5</v>
      </c>
      <c r="M48" s="39">
        <v>937.5</v>
      </c>
      <c r="N48" s="39">
        <v>937.5</v>
      </c>
      <c r="O48" s="24">
        <f t="shared" si="25"/>
        <v>2812.5</v>
      </c>
      <c r="P48" s="39">
        <v>937.5</v>
      </c>
      <c r="Q48" s="39">
        <v>937.5</v>
      </c>
      <c r="R48" s="39">
        <v>937.5</v>
      </c>
      <c r="S48" s="24">
        <f t="shared" si="26"/>
        <v>2812.5</v>
      </c>
      <c r="T48" s="39">
        <v>937.5</v>
      </c>
      <c r="U48" s="39">
        <v>937.5</v>
      </c>
      <c r="V48" s="39">
        <v>937.5</v>
      </c>
      <c r="W48" s="24">
        <f t="shared" si="27"/>
        <v>2812.5</v>
      </c>
      <c r="X48" s="4"/>
      <c r="Y48" s="6">
        <f t="shared" si="28"/>
        <v>11250</v>
      </c>
    </row>
    <row r="49" spans="1:25" x14ac:dyDescent="0.2">
      <c r="A49" s="5"/>
      <c r="B49" s="5" t="s">
        <v>41</v>
      </c>
      <c r="C49" s="4"/>
      <c r="D49" s="38"/>
      <c r="E49" s="23"/>
      <c r="F49" s="23"/>
      <c r="G49" s="23"/>
      <c r="H49" s="39">
        <v>19423.32</v>
      </c>
      <c r="I49" s="39">
        <v>33102.85</v>
      </c>
      <c r="J49" s="39">
        <v>33102.85</v>
      </c>
      <c r="K49" s="24">
        <f t="shared" si="24"/>
        <v>85629.01999999999</v>
      </c>
      <c r="L49" s="39">
        <v>19423.32</v>
      </c>
      <c r="M49" s="39">
        <v>19423.32</v>
      </c>
      <c r="N49" s="39">
        <v>19423.32</v>
      </c>
      <c r="O49" s="24">
        <f t="shared" si="25"/>
        <v>58269.96</v>
      </c>
      <c r="P49" s="39">
        <v>33102.85</v>
      </c>
      <c r="Q49" s="39">
        <v>19423.32</v>
      </c>
      <c r="R49" s="39">
        <v>19423.32</v>
      </c>
      <c r="S49" s="24">
        <f t="shared" si="26"/>
        <v>71949.489999999991</v>
      </c>
      <c r="T49" s="39">
        <v>19423.32</v>
      </c>
      <c r="U49" s="39">
        <v>19423.32</v>
      </c>
      <c r="V49" s="39">
        <v>19423.32</v>
      </c>
      <c r="W49" s="24">
        <f t="shared" si="27"/>
        <v>58269.96</v>
      </c>
      <c r="X49" s="4"/>
      <c r="Y49" s="7">
        <f t="shared" si="28"/>
        <v>274118.43</v>
      </c>
    </row>
    <row r="50" spans="1:25" x14ac:dyDescent="0.2">
      <c r="A50" s="5"/>
      <c r="B50" s="14" t="s">
        <v>42</v>
      </c>
      <c r="C50" s="4"/>
      <c r="D50" s="15">
        <f>SUM(D45:D49)</f>
        <v>0</v>
      </c>
      <c r="E50" s="16"/>
      <c r="F50" s="16"/>
      <c r="G50" s="16"/>
      <c r="H50" s="15">
        <f>SUM(H45:H49)</f>
        <v>247093.35</v>
      </c>
      <c r="I50" s="15">
        <f t="shared" ref="I50:J50" si="29">SUM(I45:I49)</f>
        <v>265563.40999999997</v>
      </c>
      <c r="J50" s="15">
        <f t="shared" si="29"/>
        <v>265563.40999999997</v>
      </c>
      <c r="K50" s="15">
        <f t="shared" si="24"/>
        <v>778220.16999999993</v>
      </c>
      <c r="L50" s="15">
        <f>SUM(L45:L49)</f>
        <v>251883.88</v>
      </c>
      <c r="M50" s="15">
        <f t="shared" ref="M50:N50" si="30">SUM(M45:M49)</f>
        <v>251883.88</v>
      </c>
      <c r="N50" s="15">
        <f t="shared" si="30"/>
        <v>251883.88</v>
      </c>
      <c r="O50" s="15">
        <f t="shared" si="25"/>
        <v>755651.64</v>
      </c>
      <c r="P50" s="15">
        <f>SUM(P45:P49)</f>
        <v>265563.40999999997</v>
      </c>
      <c r="Q50" s="15">
        <f t="shared" ref="Q50:R50" si="31">SUM(Q45:Q49)</f>
        <v>251883.88</v>
      </c>
      <c r="R50" s="15">
        <f t="shared" si="31"/>
        <v>251883.88</v>
      </c>
      <c r="S50" s="15">
        <f t="shared" si="26"/>
        <v>769331.16999999993</v>
      </c>
      <c r="T50" s="15">
        <f>SUM(T45:T49)</f>
        <v>251883.88</v>
      </c>
      <c r="U50" s="15">
        <f t="shared" ref="U50:V50" si="32">SUM(U45:U49)</f>
        <v>251883.88</v>
      </c>
      <c r="V50" s="15">
        <f t="shared" si="32"/>
        <v>247093.35</v>
      </c>
      <c r="W50" s="15">
        <f t="shared" si="27"/>
        <v>750861.11</v>
      </c>
      <c r="X50" s="4"/>
      <c r="Y50" s="6">
        <f t="shared" si="28"/>
        <v>3054064.09</v>
      </c>
    </row>
    <row r="51" spans="1:25" x14ac:dyDescent="0.2">
      <c r="A51" s="5"/>
      <c r="B51" s="12"/>
      <c r="C51" s="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4"/>
    </row>
    <row r="52" spans="1:25" ht="13.5" x14ac:dyDescent="0.25">
      <c r="A52" s="25" t="s">
        <v>43</v>
      </c>
      <c r="B52" s="5"/>
      <c r="C52" s="4"/>
      <c r="D52" s="5"/>
      <c r="F52" s="1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4"/>
    </row>
    <row r="53" spans="1:25" x14ac:dyDescent="0.2">
      <c r="A53" s="5"/>
      <c r="B53" s="5" t="s">
        <v>44</v>
      </c>
      <c r="C53" s="4"/>
      <c r="D53" s="38"/>
      <c r="E53" s="23"/>
      <c r="F53" s="23"/>
      <c r="G53" s="23"/>
      <c r="H53" s="39">
        <v>20162.14</v>
      </c>
      <c r="I53" s="39">
        <v>25828.81</v>
      </c>
      <c r="J53" s="39">
        <v>16863.37</v>
      </c>
      <c r="K53" s="24">
        <f t="shared" ref="K53:K60" si="33">SUM(H53:J53)</f>
        <v>62854.319999999992</v>
      </c>
      <c r="L53" s="39">
        <v>5007.82</v>
      </c>
      <c r="M53" s="39">
        <v>3841.15</v>
      </c>
      <c r="N53" s="39">
        <v>3841.15</v>
      </c>
      <c r="O53" s="24">
        <f t="shared" ref="O53:O60" si="34">SUM(L53:N53)</f>
        <v>12690.119999999999</v>
      </c>
      <c r="P53" s="39">
        <v>3841.15</v>
      </c>
      <c r="Q53" s="39">
        <v>3841.15</v>
      </c>
      <c r="R53" s="39">
        <v>3841.15</v>
      </c>
      <c r="S53" s="24">
        <f t="shared" ref="S53:S60" si="35">SUM(P53:R53)</f>
        <v>11523.45</v>
      </c>
      <c r="T53" s="39">
        <v>3841.15</v>
      </c>
      <c r="U53" s="39">
        <v>3841.15</v>
      </c>
      <c r="V53" s="39">
        <v>3841.15</v>
      </c>
      <c r="W53" s="24">
        <f t="shared" ref="W53:W60" si="36">SUM(T53:V53)</f>
        <v>11523.45</v>
      </c>
      <c r="X53" s="4"/>
      <c r="Y53" s="6">
        <f t="shared" ref="Y53:Y60" si="37">SUM(K53,O53,S53,W53)</f>
        <v>98591.339999999982</v>
      </c>
    </row>
    <row r="54" spans="1:25" x14ac:dyDescent="0.2">
      <c r="A54" s="5"/>
      <c r="B54" s="5" t="s">
        <v>45</v>
      </c>
      <c r="C54" s="4"/>
      <c r="D54" s="38"/>
      <c r="E54" s="23"/>
      <c r="F54" s="23"/>
      <c r="G54" s="23"/>
      <c r="H54" s="39">
        <v>1959.47</v>
      </c>
      <c r="I54" s="39">
        <v>1959.47</v>
      </c>
      <c r="J54" s="39">
        <v>3527.05</v>
      </c>
      <c r="K54" s="24">
        <f t="shared" si="33"/>
        <v>7445.99</v>
      </c>
      <c r="L54" s="39">
        <v>3527.05</v>
      </c>
      <c r="M54" s="39">
        <v>3527.05</v>
      </c>
      <c r="N54" s="39">
        <v>3527.05</v>
      </c>
      <c r="O54" s="24">
        <f t="shared" si="34"/>
        <v>10581.150000000001</v>
      </c>
      <c r="P54" s="39">
        <v>3527.05</v>
      </c>
      <c r="Q54" s="39">
        <v>3527.05</v>
      </c>
      <c r="R54" s="39">
        <v>3527.05</v>
      </c>
      <c r="S54" s="24">
        <f t="shared" si="35"/>
        <v>10581.150000000001</v>
      </c>
      <c r="T54" s="39">
        <v>3527.05</v>
      </c>
      <c r="U54" s="39">
        <v>3527.05</v>
      </c>
      <c r="V54" s="39">
        <v>3527.05</v>
      </c>
      <c r="W54" s="24">
        <f t="shared" si="36"/>
        <v>10581.150000000001</v>
      </c>
      <c r="X54" s="4"/>
      <c r="Y54" s="6">
        <f t="shared" si="37"/>
        <v>39189.440000000002</v>
      </c>
    </row>
    <row r="55" spans="1:25" x14ac:dyDescent="0.2">
      <c r="A55" s="5"/>
      <c r="B55" s="5" t="s">
        <v>46</v>
      </c>
      <c r="C55" s="4"/>
      <c r="D55" s="38"/>
      <c r="E55" s="23"/>
      <c r="F55" s="23"/>
      <c r="G55" s="23"/>
      <c r="H55" s="39">
        <v>3222.91</v>
      </c>
      <c r="I55" s="39">
        <v>3222.91</v>
      </c>
      <c r="J55" s="39">
        <v>3222.91</v>
      </c>
      <c r="K55" s="24">
        <f t="shared" si="33"/>
        <v>9668.73</v>
      </c>
      <c r="L55" s="39">
        <v>3222.91</v>
      </c>
      <c r="M55" s="39">
        <v>3222.91</v>
      </c>
      <c r="N55" s="39">
        <v>3222.91</v>
      </c>
      <c r="O55" s="24">
        <f t="shared" si="34"/>
        <v>9668.73</v>
      </c>
      <c r="P55" s="39">
        <v>3222.91</v>
      </c>
      <c r="Q55" s="39">
        <v>3222.91</v>
      </c>
      <c r="R55" s="39">
        <v>3222.91</v>
      </c>
      <c r="S55" s="24">
        <f t="shared" si="35"/>
        <v>9668.73</v>
      </c>
      <c r="T55" s="39">
        <v>3222.91</v>
      </c>
      <c r="U55" s="39">
        <v>3222.91</v>
      </c>
      <c r="V55" s="39">
        <v>3222.91</v>
      </c>
      <c r="W55" s="24">
        <f t="shared" si="36"/>
        <v>9668.73</v>
      </c>
      <c r="X55" s="4"/>
      <c r="Y55" s="6">
        <f t="shared" si="37"/>
        <v>38674.92</v>
      </c>
    </row>
    <row r="56" spans="1:25" x14ac:dyDescent="0.2">
      <c r="A56" s="5"/>
      <c r="B56" s="5" t="s">
        <v>47</v>
      </c>
      <c r="C56" s="4"/>
      <c r="D56" s="38"/>
      <c r="E56" s="23"/>
      <c r="F56" s="23"/>
      <c r="G56" s="23"/>
      <c r="H56" s="39">
        <v>1066.67</v>
      </c>
      <c r="I56" s="39">
        <v>1066.67</v>
      </c>
      <c r="J56" s="39">
        <v>16066.67</v>
      </c>
      <c r="K56" s="24">
        <f t="shared" si="33"/>
        <v>18200.010000000002</v>
      </c>
      <c r="L56" s="39">
        <v>1066.67</v>
      </c>
      <c r="M56" s="39">
        <v>1066.67</v>
      </c>
      <c r="N56" s="39">
        <v>1066.67</v>
      </c>
      <c r="O56" s="24">
        <f t="shared" si="34"/>
        <v>3200.01</v>
      </c>
      <c r="P56" s="39">
        <v>1066.67</v>
      </c>
      <c r="Q56" s="39">
        <v>1066.67</v>
      </c>
      <c r="R56" s="39">
        <v>1066.67</v>
      </c>
      <c r="S56" s="24">
        <f t="shared" si="35"/>
        <v>3200.01</v>
      </c>
      <c r="T56" s="39">
        <v>1066.67</v>
      </c>
      <c r="U56" s="39">
        <v>1066.67</v>
      </c>
      <c r="V56" s="39">
        <v>1066.67</v>
      </c>
      <c r="W56" s="24">
        <f t="shared" si="36"/>
        <v>3200.01</v>
      </c>
      <c r="X56" s="4"/>
      <c r="Y56" s="6">
        <f t="shared" si="37"/>
        <v>27800.040000000008</v>
      </c>
    </row>
    <row r="57" spans="1:25" x14ac:dyDescent="0.2">
      <c r="A57" s="5"/>
      <c r="B57" s="5" t="s">
        <v>48</v>
      </c>
      <c r="C57" s="4"/>
      <c r="D57" s="38"/>
      <c r="E57" s="23"/>
      <c r="F57" s="23"/>
      <c r="G57" s="23"/>
      <c r="H57" s="39">
        <v>388.89</v>
      </c>
      <c r="I57" s="39">
        <v>2000</v>
      </c>
      <c r="J57" s="39">
        <v>2500</v>
      </c>
      <c r="K57" s="24">
        <f t="shared" si="33"/>
        <v>4888.8899999999994</v>
      </c>
      <c r="L57" s="39">
        <v>2000</v>
      </c>
      <c r="M57" s="39">
        <v>388.89</v>
      </c>
      <c r="N57" s="39">
        <v>388.89</v>
      </c>
      <c r="O57" s="24">
        <f t="shared" si="34"/>
        <v>2777.7799999999997</v>
      </c>
      <c r="P57" s="39">
        <v>388.89</v>
      </c>
      <c r="Q57" s="39">
        <v>388.89</v>
      </c>
      <c r="R57" s="39">
        <v>388.89</v>
      </c>
      <c r="S57" s="24">
        <f t="shared" si="35"/>
        <v>1166.67</v>
      </c>
      <c r="T57" s="39">
        <v>388.89</v>
      </c>
      <c r="U57" s="39">
        <v>388.89</v>
      </c>
      <c r="V57" s="39">
        <v>388.89</v>
      </c>
      <c r="W57" s="24">
        <f t="shared" si="36"/>
        <v>1166.67</v>
      </c>
      <c r="X57" s="4"/>
      <c r="Y57" s="6">
        <f t="shared" si="37"/>
        <v>10000.01</v>
      </c>
    </row>
    <row r="58" spans="1:25" x14ac:dyDescent="0.2">
      <c r="A58" s="5"/>
      <c r="B58" s="5" t="s">
        <v>49</v>
      </c>
      <c r="C58" s="4"/>
      <c r="D58" s="38"/>
      <c r="E58" s="23"/>
      <c r="F58" s="23"/>
      <c r="G58" s="23"/>
      <c r="H58" s="39">
        <v>156.25</v>
      </c>
      <c r="I58" s="39">
        <v>156.25</v>
      </c>
      <c r="J58" s="39">
        <v>156.25</v>
      </c>
      <c r="K58" s="24">
        <f t="shared" si="33"/>
        <v>468.75</v>
      </c>
      <c r="L58" s="39">
        <v>156.25</v>
      </c>
      <c r="M58" s="39">
        <v>156.25</v>
      </c>
      <c r="N58" s="39">
        <v>156.25</v>
      </c>
      <c r="O58" s="24">
        <f t="shared" si="34"/>
        <v>468.75</v>
      </c>
      <c r="P58" s="39">
        <v>156.25</v>
      </c>
      <c r="Q58" s="39">
        <v>156.25</v>
      </c>
      <c r="R58" s="39">
        <v>156.25</v>
      </c>
      <c r="S58" s="24">
        <f t="shared" si="35"/>
        <v>468.75</v>
      </c>
      <c r="T58" s="39">
        <v>156.25</v>
      </c>
      <c r="U58" s="39">
        <v>156.25</v>
      </c>
      <c r="V58" s="39">
        <v>156.25</v>
      </c>
      <c r="W58" s="24">
        <f t="shared" si="36"/>
        <v>468.75</v>
      </c>
      <c r="X58" s="4"/>
      <c r="Y58" s="6">
        <f t="shared" si="37"/>
        <v>1875</v>
      </c>
    </row>
    <row r="59" spans="1:25" x14ac:dyDescent="0.2">
      <c r="A59" s="5"/>
      <c r="B59" s="5" t="s">
        <v>50</v>
      </c>
      <c r="C59" s="4"/>
      <c r="D59" s="38"/>
      <c r="E59" s="23"/>
      <c r="F59" s="23"/>
      <c r="G59" s="23"/>
      <c r="H59" s="39">
        <v>4866.25</v>
      </c>
      <c r="I59" s="39">
        <v>4866.25</v>
      </c>
      <c r="J59" s="39">
        <v>4866.25</v>
      </c>
      <c r="K59" s="24">
        <f t="shared" si="33"/>
        <v>14598.75</v>
      </c>
      <c r="L59" s="39">
        <v>2467.08</v>
      </c>
      <c r="M59" s="39">
        <v>2467.08</v>
      </c>
      <c r="N59" s="39">
        <v>4177.08</v>
      </c>
      <c r="O59" s="24">
        <f t="shared" si="34"/>
        <v>9111.24</v>
      </c>
      <c r="P59" s="39">
        <v>2977.5</v>
      </c>
      <c r="Q59" s="39">
        <v>1267.5</v>
      </c>
      <c r="R59" s="39">
        <v>1267.5</v>
      </c>
      <c r="S59" s="24">
        <f t="shared" si="35"/>
        <v>5512.5</v>
      </c>
      <c r="T59" s="39">
        <v>1267.5</v>
      </c>
      <c r="U59" s="39">
        <v>1267.5</v>
      </c>
      <c r="V59" s="39">
        <v>1267.5</v>
      </c>
      <c r="W59" s="24">
        <f t="shared" si="36"/>
        <v>3802.5</v>
      </c>
      <c r="X59" s="4"/>
      <c r="Y59" s="7">
        <f t="shared" si="37"/>
        <v>33024.99</v>
      </c>
    </row>
    <row r="60" spans="1:25" x14ac:dyDescent="0.2">
      <c r="A60" s="5"/>
      <c r="B60" s="14" t="s">
        <v>51</v>
      </c>
      <c r="C60" s="4"/>
      <c r="D60" s="15">
        <f>SUM(D53:D59)</f>
        <v>0</v>
      </c>
      <c r="E60" s="16"/>
      <c r="F60" s="16"/>
      <c r="G60" s="16"/>
      <c r="H60" s="15">
        <f>SUM(H53:H59)</f>
        <v>31822.58</v>
      </c>
      <c r="I60" s="15">
        <f t="shared" ref="I60:J60" si="38">SUM(I53:I59)</f>
        <v>39100.36</v>
      </c>
      <c r="J60" s="15">
        <f t="shared" si="38"/>
        <v>47202.5</v>
      </c>
      <c r="K60" s="15">
        <f t="shared" si="33"/>
        <v>118125.44</v>
      </c>
      <c r="L60" s="15">
        <f>SUM(L53:L59)</f>
        <v>17447.78</v>
      </c>
      <c r="M60" s="15">
        <f t="shared" ref="M60:N60" si="39">SUM(M53:M59)</f>
        <v>14670</v>
      </c>
      <c r="N60" s="15">
        <f t="shared" si="39"/>
        <v>16380</v>
      </c>
      <c r="O60" s="15">
        <f t="shared" si="34"/>
        <v>48497.78</v>
      </c>
      <c r="P60" s="15">
        <f>SUM(P53:P59)</f>
        <v>15180.42</v>
      </c>
      <c r="Q60" s="15">
        <f t="shared" ref="Q60:R60" si="40">SUM(Q53:Q59)</f>
        <v>13470.42</v>
      </c>
      <c r="R60" s="15">
        <f t="shared" si="40"/>
        <v>13470.42</v>
      </c>
      <c r="S60" s="15">
        <f t="shared" si="35"/>
        <v>42121.26</v>
      </c>
      <c r="T60" s="15">
        <f>SUM(T53:T59)</f>
        <v>13470.42</v>
      </c>
      <c r="U60" s="15">
        <f t="shared" ref="U60:V60" si="41">SUM(U53:U59)</f>
        <v>13470.42</v>
      </c>
      <c r="V60" s="15">
        <f t="shared" si="41"/>
        <v>13470.42</v>
      </c>
      <c r="W60" s="15">
        <f t="shared" si="36"/>
        <v>40411.26</v>
      </c>
      <c r="X60" s="4"/>
      <c r="Y60" s="6">
        <f t="shared" si="37"/>
        <v>249155.74000000002</v>
      </c>
    </row>
    <row r="61" spans="1:25" x14ac:dyDescent="0.2">
      <c r="A61" s="5"/>
      <c r="B61" s="12"/>
      <c r="C61" s="4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4"/>
    </row>
    <row r="62" spans="1:25" ht="13.5" x14ac:dyDescent="0.25">
      <c r="A62" s="25" t="s">
        <v>52</v>
      </c>
      <c r="B62" s="5"/>
      <c r="C62" s="4"/>
      <c r="D62" s="24"/>
      <c r="E62" s="23"/>
      <c r="F62" s="23"/>
      <c r="G62" s="23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4"/>
    </row>
    <row r="63" spans="1:25" x14ac:dyDescent="0.2">
      <c r="A63" s="5"/>
      <c r="B63" s="5" t="s">
        <v>53</v>
      </c>
      <c r="C63" s="4"/>
      <c r="D63" s="38"/>
      <c r="E63" s="23"/>
      <c r="F63" s="23"/>
      <c r="G63" s="23"/>
      <c r="H63" s="39">
        <v>0</v>
      </c>
      <c r="I63" s="39">
        <v>3343.75</v>
      </c>
      <c r="J63" s="39">
        <v>1003.13</v>
      </c>
      <c r="K63" s="24">
        <f t="shared" ref="K63:K70" si="42">SUM(H63:J63)</f>
        <v>4346.88</v>
      </c>
      <c r="L63" s="39">
        <v>1003.13</v>
      </c>
      <c r="M63" s="39">
        <v>1003.13</v>
      </c>
      <c r="N63" s="39">
        <v>1003.13</v>
      </c>
      <c r="O63" s="24">
        <f t="shared" ref="O63:O70" si="43">SUM(L63:N63)</f>
        <v>3009.39</v>
      </c>
      <c r="P63" s="39">
        <v>1003.13</v>
      </c>
      <c r="Q63" s="39">
        <v>1003.13</v>
      </c>
      <c r="R63" s="39">
        <v>1003.13</v>
      </c>
      <c r="S63" s="24">
        <f t="shared" ref="S63:S70" si="44">SUM(P63:R63)</f>
        <v>3009.39</v>
      </c>
      <c r="T63" s="39">
        <v>1003.13</v>
      </c>
      <c r="U63" s="39">
        <v>1003.13</v>
      </c>
      <c r="V63" s="39">
        <v>1003.13</v>
      </c>
      <c r="W63" s="24">
        <f t="shared" ref="W63:W70" si="45">SUM(T63:V63)</f>
        <v>3009.39</v>
      </c>
      <c r="X63" s="4"/>
      <c r="Y63" s="6">
        <f t="shared" ref="Y63:Y72" si="46">SUM(K63,O63,S63,W63)</f>
        <v>13375.05</v>
      </c>
    </row>
    <row r="64" spans="1:25" x14ac:dyDescent="0.2">
      <c r="A64" s="5"/>
      <c r="B64" s="5" t="s">
        <v>54</v>
      </c>
      <c r="C64" s="4"/>
      <c r="D64" s="38"/>
      <c r="E64" s="23"/>
      <c r="F64" s="23"/>
      <c r="G64" s="23"/>
      <c r="H64" s="39">
        <v>708.33</v>
      </c>
      <c r="I64" s="39">
        <v>708.33</v>
      </c>
      <c r="J64" s="39">
        <v>708.33</v>
      </c>
      <c r="K64" s="24">
        <f t="shared" si="42"/>
        <v>2124.9900000000002</v>
      </c>
      <c r="L64" s="39">
        <v>708.33</v>
      </c>
      <c r="M64" s="39">
        <v>708.33</v>
      </c>
      <c r="N64" s="39">
        <v>708.33</v>
      </c>
      <c r="O64" s="24">
        <f t="shared" si="43"/>
        <v>2124.9900000000002</v>
      </c>
      <c r="P64" s="39">
        <v>708.33</v>
      </c>
      <c r="Q64" s="39">
        <v>708.33</v>
      </c>
      <c r="R64" s="39">
        <v>708.33</v>
      </c>
      <c r="S64" s="24">
        <f t="shared" si="44"/>
        <v>2124.9900000000002</v>
      </c>
      <c r="T64" s="39">
        <v>708.33</v>
      </c>
      <c r="U64" s="39">
        <v>708.33</v>
      </c>
      <c r="V64" s="39">
        <v>708.33</v>
      </c>
      <c r="W64" s="24">
        <f t="shared" si="45"/>
        <v>2124.9900000000002</v>
      </c>
      <c r="X64" s="4"/>
      <c r="Y64" s="6">
        <f t="shared" si="46"/>
        <v>8499.9600000000009</v>
      </c>
    </row>
    <row r="65" spans="1:25" x14ac:dyDescent="0.2">
      <c r="A65" s="5"/>
      <c r="B65" s="5" t="s">
        <v>55</v>
      </c>
      <c r="C65" s="4"/>
      <c r="D65" s="38"/>
      <c r="E65" s="23"/>
      <c r="F65" s="23"/>
      <c r="G65" s="23"/>
      <c r="H65" s="39">
        <v>21053.279999999999</v>
      </c>
      <c r="I65" s="39">
        <v>37895.910000000003</v>
      </c>
      <c r="J65" s="39">
        <v>37895.910000000003</v>
      </c>
      <c r="K65" s="24">
        <f t="shared" si="42"/>
        <v>96845.1</v>
      </c>
      <c r="L65" s="39">
        <v>37895.910000000003</v>
      </c>
      <c r="M65" s="39">
        <v>37895.910000000003</v>
      </c>
      <c r="N65" s="39">
        <v>37895.910000000003</v>
      </c>
      <c r="O65" s="24">
        <f t="shared" si="43"/>
        <v>113687.73000000001</v>
      </c>
      <c r="P65" s="39">
        <v>37895.910000000003</v>
      </c>
      <c r="Q65" s="39">
        <v>37895.910000000003</v>
      </c>
      <c r="R65" s="39">
        <v>37895.910000000003</v>
      </c>
      <c r="S65" s="24">
        <f t="shared" si="44"/>
        <v>113687.73000000001</v>
      </c>
      <c r="T65" s="39">
        <v>37895.910000000003</v>
      </c>
      <c r="U65" s="39">
        <v>37895.910000000003</v>
      </c>
      <c r="V65" s="39">
        <v>21053.279999999999</v>
      </c>
      <c r="W65" s="24">
        <f t="shared" si="45"/>
        <v>96845.1</v>
      </c>
      <c r="X65" s="4"/>
      <c r="Y65" s="6">
        <f t="shared" si="46"/>
        <v>421065.66000000003</v>
      </c>
    </row>
    <row r="66" spans="1:25" x14ac:dyDescent="0.2">
      <c r="A66" s="5"/>
      <c r="B66" s="5" t="s">
        <v>56</v>
      </c>
      <c r="C66" s="4"/>
      <c r="D66" s="38"/>
      <c r="E66" s="23"/>
      <c r="F66" s="23"/>
      <c r="G66" s="23"/>
      <c r="H66" s="39">
        <v>4242.0200000000004</v>
      </c>
      <c r="I66" s="39">
        <v>4242.0200000000004</v>
      </c>
      <c r="J66" s="39">
        <v>7635.63</v>
      </c>
      <c r="K66" s="24">
        <f t="shared" si="42"/>
        <v>16119.670000000002</v>
      </c>
      <c r="L66" s="39">
        <v>7635.63</v>
      </c>
      <c r="M66" s="39">
        <v>7635.63</v>
      </c>
      <c r="N66" s="39">
        <v>7635.63</v>
      </c>
      <c r="O66" s="24">
        <f t="shared" si="43"/>
        <v>22906.89</v>
      </c>
      <c r="P66" s="39">
        <v>7635.63</v>
      </c>
      <c r="Q66" s="39">
        <v>7635.63</v>
      </c>
      <c r="R66" s="39">
        <v>7635.63</v>
      </c>
      <c r="S66" s="24">
        <f t="shared" si="44"/>
        <v>22906.89</v>
      </c>
      <c r="T66" s="39">
        <v>7635.63</v>
      </c>
      <c r="U66" s="39">
        <v>7635.63</v>
      </c>
      <c r="V66" s="39">
        <v>7635.63</v>
      </c>
      <c r="W66" s="24">
        <f t="shared" si="45"/>
        <v>22906.89</v>
      </c>
      <c r="X66" s="4"/>
      <c r="Y66" s="6">
        <f t="shared" si="46"/>
        <v>84840.34</v>
      </c>
    </row>
    <row r="67" spans="1:25" x14ac:dyDescent="0.2">
      <c r="A67" s="5"/>
      <c r="B67" s="5" t="s">
        <v>57</v>
      </c>
      <c r="C67" s="4"/>
      <c r="D67" s="38"/>
      <c r="E67" s="23"/>
      <c r="F67" s="23"/>
      <c r="G67" s="23"/>
      <c r="H67" s="39">
        <v>55343.83</v>
      </c>
      <c r="I67" s="39">
        <v>55343.83</v>
      </c>
      <c r="J67" s="39">
        <v>99618.9</v>
      </c>
      <c r="K67" s="24">
        <f t="shared" si="42"/>
        <v>210306.56</v>
      </c>
      <c r="L67" s="39">
        <v>99618.9</v>
      </c>
      <c r="M67" s="39">
        <v>99618.9</v>
      </c>
      <c r="N67" s="39">
        <v>99618.9</v>
      </c>
      <c r="O67" s="24">
        <f t="shared" si="43"/>
        <v>298856.69999999995</v>
      </c>
      <c r="P67" s="39">
        <v>99618.9</v>
      </c>
      <c r="Q67" s="39">
        <v>99618.9</v>
      </c>
      <c r="R67" s="39">
        <v>99618.9</v>
      </c>
      <c r="S67" s="24">
        <f t="shared" si="44"/>
        <v>298856.69999999995</v>
      </c>
      <c r="T67" s="39">
        <v>99618.9</v>
      </c>
      <c r="U67" s="39">
        <v>99618.9</v>
      </c>
      <c r="V67" s="39">
        <v>99618.9</v>
      </c>
      <c r="W67" s="24">
        <f t="shared" si="45"/>
        <v>298856.69999999995</v>
      </c>
      <c r="X67" s="4"/>
      <c r="Y67" s="6">
        <f t="shared" si="46"/>
        <v>1106876.6599999999</v>
      </c>
    </row>
    <row r="68" spans="1:25" x14ac:dyDescent="0.2">
      <c r="A68" s="5"/>
      <c r="B68" s="5" t="s">
        <v>64</v>
      </c>
      <c r="C68" s="4"/>
      <c r="D68" s="38"/>
      <c r="E68" s="23"/>
      <c r="F68" s="23"/>
      <c r="G68" s="23"/>
      <c r="H68" s="39">
        <v>0</v>
      </c>
      <c r="I68" s="39">
        <v>0</v>
      </c>
      <c r="J68" s="39">
        <v>0</v>
      </c>
      <c r="K68" s="24"/>
      <c r="L68" s="39">
        <v>0</v>
      </c>
      <c r="M68" s="39">
        <v>0</v>
      </c>
      <c r="N68" s="39">
        <v>0</v>
      </c>
      <c r="O68" s="24"/>
      <c r="P68" s="39">
        <v>0</v>
      </c>
      <c r="Q68" s="39">
        <v>0</v>
      </c>
      <c r="R68" s="39">
        <v>0</v>
      </c>
      <c r="S68" s="24"/>
      <c r="T68" s="39">
        <v>0</v>
      </c>
      <c r="U68" s="39">
        <v>0</v>
      </c>
      <c r="V68" s="39">
        <v>0</v>
      </c>
      <c r="W68" s="24"/>
      <c r="X68" s="4"/>
      <c r="Y68" s="6">
        <f t="shared" si="46"/>
        <v>0</v>
      </c>
    </row>
    <row r="69" spans="1:25" x14ac:dyDescent="0.2">
      <c r="A69" s="5"/>
      <c r="B69" s="5" t="s">
        <v>58</v>
      </c>
      <c r="C69" s="4"/>
      <c r="D69" s="38"/>
      <c r="E69" s="23"/>
      <c r="F69" s="23"/>
      <c r="G69" s="23"/>
      <c r="H69" s="39">
        <v>4899.58</v>
      </c>
      <c r="I69" s="39">
        <v>22406.76</v>
      </c>
      <c r="J69" s="39">
        <v>22359.58</v>
      </c>
      <c r="K69" s="24">
        <f t="shared" si="42"/>
        <v>49665.919999999998</v>
      </c>
      <c r="L69" s="39">
        <v>3122.95</v>
      </c>
      <c r="M69" s="39">
        <v>3122.95</v>
      </c>
      <c r="N69" s="39">
        <v>3122.95</v>
      </c>
      <c r="O69" s="24">
        <f t="shared" si="43"/>
        <v>9368.8499999999985</v>
      </c>
      <c r="P69" s="39">
        <v>3122.95</v>
      </c>
      <c r="Q69" s="39">
        <v>3060.45</v>
      </c>
      <c r="R69" s="39">
        <v>3060.45</v>
      </c>
      <c r="S69" s="24">
        <f t="shared" si="44"/>
        <v>9243.8499999999985</v>
      </c>
      <c r="T69" s="39">
        <v>3060.45</v>
      </c>
      <c r="U69" s="39">
        <v>3060.45</v>
      </c>
      <c r="V69" s="39">
        <v>2910.45</v>
      </c>
      <c r="W69" s="24">
        <f t="shared" si="45"/>
        <v>9031.3499999999985</v>
      </c>
      <c r="X69" s="4"/>
      <c r="Y69" s="7">
        <f t="shared" si="46"/>
        <v>77309.97</v>
      </c>
    </row>
    <row r="70" spans="1:25" x14ac:dyDescent="0.2">
      <c r="A70" s="5"/>
      <c r="B70" s="26" t="s">
        <v>59</v>
      </c>
      <c r="C70" s="4"/>
      <c r="D70" s="27">
        <f>SUM(D63:D69)</f>
        <v>0</v>
      </c>
      <c r="E70" s="16"/>
      <c r="F70" s="16"/>
      <c r="G70" s="16"/>
      <c r="H70" s="27">
        <f>SUM(H63:H69)</f>
        <v>86247.040000000008</v>
      </c>
      <c r="I70" s="27">
        <f>SUM(I63:I69)</f>
        <v>123940.6</v>
      </c>
      <c r="J70" s="27">
        <f>SUM(J63:J69)</f>
        <v>169221.47999999998</v>
      </c>
      <c r="K70" s="27">
        <f t="shared" si="42"/>
        <v>379409.12</v>
      </c>
      <c r="L70" s="27">
        <f>SUM(L63:L69)</f>
        <v>149984.85</v>
      </c>
      <c r="M70" s="27">
        <f>SUM(M63:M69)</f>
        <v>149984.85</v>
      </c>
      <c r="N70" s="27">
        <f>SUM(N63:N69)</f>
        <v>149984.85</v>
      </c>
      <c r="O70" s="27">
        <f t="shared" si="43"/>
        <v>449954.55000000005</v>
      </c>
      <c r="P70" s="27">
        <f>SUM(P63:P69)</f>
        <v>149984.85</v>
      </c>
      <c r="Q70" s="27">
        <f>SUM(Q63:Q69)</f>
        <v>149922.35</v>
      </c>
      <c r="R70" s="27">
        <f>SUM(R63:R69)</f>
        <v>149922.35</v>
      </c>
      <c r="S70" s="27">
        <f t="shared" si="44"/>
        <v>449829.55000000005</v>
      </c>
      <c r="T70" s="27">
        <f>SUM(T63:T69)</f>
        <v>149922.35</v>
      </c>
      <c r="U70" s="27">
        <f>SUM(U63:U69)</f>
        <v>149922.35</v>
      </c>
      <c r="V70" s="27">
        <f>SUM(V63:V69)</f>
        <v>132929.72</v>
      </c>
      <c r="W70" s="27">
        <f t="shared" si="45"/>
        <v>432774.42000000004</v>
      </c>
      <c r="X70" s="4"/>
      <c r="Y70" s="7">
        <f t="shared" si="46"/>
        <v>1711967.6400000001</v>
      </c>
    </row>
    <row r="71" spans="1:25" x14ac:dyDescent="0.2">
      <c r="A71" s="5"/>
      <c r="B71" s="14" t="s">
        <v>60</v>
      </c>
      <c r="C71" s="4"/>
      <c r="D71" s="15">
        <f>D70+D60+D50+D42+D33</f>
        <v>0</v>
      </c>
      <c r="E71" s="16"/>
      <c r="F71" s="16"/>
      <c r="G71" s="16"/>
      <c r="H71" s="15">
        <f t="shared" ref="H71:W71" si="47">H70+H60+H50+H42+H33</f>
        <v>752106.79333333333</v>
      </c>
      <c r="I71" s="15">
        <f t="shared" si="47"/>
        <v>970750.57333333325</v>
      </c>
      <c r="J71" s="15">
        <f t="shared" si="47"/>
        <v>1055952.1933333334</v>
      </c>
      <c r="K71" s="15">
        <f t="shared" si="47"/>
        <v>2778809.56</v>
      </c>
      <c r="L71" s="15">
        <f t="shared" si="47"/>
        <v>940257.15333333332</v>
      </c>
      <c r="M71" s="15">
        <f t="shared" si="47"/>
        <v>935153.26333333331</v>
      </c>
      <c r="N71" s="15">
        <f t="shared" si="47"/>
        <v>945295.6333333333</v>
      </c>
      <c r="O71" s="15">
        <f t="shared" si="47"/>
        <v>2820706.05</v>
      </c>
      <c r="P71" s="15">
        <f t="shared" si="47"/>
        <v>943637.53</v>
      </c>
      <c r="Q71" s="15">
        <f t="shared" si="47"/>
        <v>928185.5</v>
      </c>
      <c r="R71" s="15">
        <f t="shared" si="47"/>
        <v>942100.8899999999</v>
      </c>
      <c r="S71" s="15">
        <f t="shared" si="47"/>
        <v>2813923.92</v>
      </c>
      <c r="T71" s="15">
        <f t="shared" si="47"/>
        <v>928185.5</v>
      </c>
      <c r="U71" s="15">
        <f t="shared" si="47"/>
        <v>928185.5</v>
      </c>
      <c r="V71" s="15">
        <f t="shared" si="47"/>
        <v>787839.31</v>
      </c>
      <c r="W71" s="28">
        <f t="shared" si="47"/>
        <v>2644210.3099999996</v>
      </c>
      <c r="X71" s="4"/>
      <c r="Y71" s="7">
        <f t="shared" si="46"/>
        <v>11057649.84</v>
      </c>
    </row>
    <row r="72" spans="1:25" ht="12.75" customHeight="1" x14ac:dyDescent="0.2">
      <c r="A72" s="17" t="s">
        <v>61</v>
      </c>
      <c r="B72" s="14"/>
      <c r="C72" s="4"/>
      <c r="D72" s="15">
        <f>D15-D71</f>
        <v>0</v>
      </c>
      <c r="E72" s="16"/>
      <c r="F72" s="16"/>
      <c r="G72" s="16"/>
      <c r="H72" s="15">
        <f t="shared" ref="H72:W72" si="48">H15-H71</f>
        <v>-275021.95333333337</v>
      </c>
      <c r="I72" s="15">
        <f t="shared" si="48"/>
        <v>-466743.46333333326</v>
      </c>
      <c r="J72" s="15">
        <f t="shared" si="48"/>
        <v>-154604.94333333324</v>
      </c>
      <c r="K72" s="15">
        <f t="shared" si="48"/>
        <v>-896370.35999999987</v>
      </c>
      <c r="L72" s="15">
        <f t="shared" si="48"/>
        <v>-40409.903333333205</v>
      </c>
      <c r="M72" s="15">
        <f t="shared" si="48"/>
        <v>-36056.013333333191</v>
      </c>
      <c r="N72" s="15">
        <f t="shared" si="48"/>
        <v>-47698.383333333186</v>
      </c>
      <c r="O72" s="15">
        <f t="shared" si="48"/>
        <v>-124164.29999999935</v>
      </c>
      <c r="P72" s="15">
        <f t="shared" si="48"/>
        <v>-46040.279999999912</v>
      </c>
      <c r="Q72" s="15">
        <f t="shared" si="48"/>
        <v>-30588.249999999884</v>
      </c>
      <c r="R72" s="15">
        <f t="shared" si="48"/>
        <v>-44503.639999999781</v>
      </c>
      <c r="S72" s="15">
        <f t="shared" si="48"/>
        <v>-121132.16999999946</v>
      </c>
      <c r="T72" s="15">
        <f t="shared" si="48"/>
        <v>-30588.249999999884</v>
      </c>
      <c r="U72" s="15">
        <f t="shared" si="48"/>
        <v>-30588.249999999884</v>
      </c>
      <c r="V72" s="15">
        <f t="shared" si="48"/>
        <v>90335.670000000042</v>
      </c>
      <c r="W72" s="15">
        <f t="shared" si="48"/>
        <v>29159.170000000857</v>
      </c>
      <c r="X72" s="4"/>
      <c r="Y72" s="6">
        <f t="shared" si="46"/>
        <v>-1112507.6599999978</v>
      </c>
    </row>
    <row r="73" spans="1:25" ht="12.75" customHeight="1" x14ac:dyDescent="0.2">
      <c r="A73" s="17"/>
      <c r="B73" s="12"/>
      <c r="C73" s="4"/>
      <c r="D73" s="29"/>
      <c r="E73" s="16"/>
      <c r="F73" s="16"/>
      <c r="G73" s="16"/>
      <c r="H73" s="29"/>
      <c r="I73" s="29"/>
      <c r="J73" s="29"/>
      <c r="K73" s="16"/>
      <c r="L73" s="29"/>
      <c r="M73" s="29"/>
      <c r="N73" s="29"/>
      <c r="O73" s="16"/>
      <c r="P73" s="29"/>
      <c r="Q73" s="29"/>
      <c r="R73" s="29"/>
      <c r="S73" s="16"/>
      <c r="T73" s="29"/>
      <c r="U73" s="29"/>
      <c r="V73" s="29"/>
      <c r="W73" s="16"/>
      <c r="X73" s="4"/>
    </row>
    <row r="74" spans="1:25" ht="12.75" customHeight="1" x14ac:dyDescent="0.2">
      <c r="A74" s="5"/>
      <c r="B74" s="5" t="s">
        <v>62</v>
      </c>
      <c r="C74" s="4"/>
      <c r="D74" s="38"/>
      <c r="E74" s="23"/>
      <c r="F74" s="23"/>
      <c r="G74" s="23"/>
      <c r="H74" s="39">
        <v>52.083333333333329</v>
      </c>
      <c r="I74" s="39">
        <v>52.083333333333329</v>
      </c>
      <c r="J74" s="39">
        <v>52.083333333333329</v>
      </c>
      <c r="K74" s="24">
        <f t="shared" ref="K74" si="49">SUM(H74:J74)</f>
        <v>156.25</v>
      </c>
      <c r="L74" s="39">
        <v>52.083333333333329</v>
      </c>
      <c r="M74" s="39">
        <v>52.083333333333329</v>
      </c>
      <c r="N74" s="39">
        <v>52.083333333333329</v>
      </c>
      <c r="O74" s="24">
        <f t="shared" ref="O74" si="50">SUM(L74:N74)</f>
        <v>156.25</v>
      </c>
      <c r="P74" s="39">
        <v>52.083333333333329</v>
      </c>
      <c r="Q74" s="39">
        <v>52.083333333333329</v>
      </c>
      <c r="R74" s="39">
        <v>52.083333333333329</v>
      </c>
      <c r="S74" s="24">
        <f t="shared" ref="S74" si="51">SUM(P74:R74)</f>
        <v>156.25</v>
      </c>
      <c r="T74" s="39">
        <v>52.083333333333329</v>
      </c>
      <c r="U74" s="39">
        <v>52.083333333333329</v>
      </c>
      <c r="V74" s="39">
        <v>52.083333333333329</v>
      </c>
      <c r="W74" s="24">
        <f t="shared" ref="W74" si="52">SUM(T74:V74)</f>
        <v>156.25</v>
      </c>
      <c r="X74" s="4"/>
      <c r="Y74" s="7">
        <f t="shared" ref="Y74:Y75" si="53">SUM(K74,O74,S74,W74)</f>
        <v>625</v>
      </c>
    </row>
    <row r="75" spans="1:25" x14ac:dyDescent="0.2">
      <c r="A75" s="17" t="s">
        <v>63</v>
      </c>
      <c r="B75" s="14"/>
      <c r="C75" s="4"/>
      <c r="D75" s="31">
        <f>D72-D74</f>
        <v>0</v>
      </c>
      <c r="E75" s="32"/>
      <c r="F75" s="32"/>
      <c r="G75" s="32"/>
      <c r="H75" s="31">
        <f t="shared" ref="H75:W75" si="54">H72-H74</f>
        <v>-275074.03666666668</v>
      </c>
      <c r="I75" s="31">
        <f t="shared" si="54"/>
        <v>-466795.54666666657</v>
      </c>
      <c r="J75" s="31">
        <f t="shared" si="54"/>
        <v>-154657.02666666658</v>
      </c>
      <c r="K75" s="31">
        <f t="shared" si="54"/>
        <v>-896526.60999999987</v>
      </c>
      <c r="L75" s="31">
        <f t="shared" si="54"/>
        <v>-40461.98666666654</v>
      </c>
      <c r="M75" s="31">
        <f t="shared" si="54"/>
        <v>-36108.096666666526</v>
      </c>
      <c r="N75" s="31">
        <f t="shared" si="54"/>
        <v>-47750.466666666522</v>
      </c>
      <c r="O75" s="31">
        <f t="shared" si="54"/>
        <v>-124320.54999999935</v>
      </c>
      <c r="P75" s="31">
        <f t="shared" si="54"/>
        <v>-46092.363333333247</v>
      </c>
      <c r="Q75" s="31">
        <f t="shared" si="54"/>
        <v>-30640.333333333216</v>
      </c>
      <c r="R75" s="31">
        <f t="shared" si="54"/>
        <v>-44555.723333333117</v>
      </c>
      <c r="S75" s="31">
        <f t="shared" si="54"/>
        <v>-121288.41999999946</v>
      </c>
      <c r="T75" s="31">
        <f t="shared" si="54"/>
        <v>-30640.333333333216</v>
      </c>
      <c r="U75" s="31">
        <f t="shared" si="54"/>
        <v>-30640.333333333216</v>
      </c>
      <c r="V75" s="31">
        <f t="shared" si="54"/>
        <v>90283.586666666713</v>
      </c>
      <c r="W75" s="31">
        <f t="shared" si="54"/>
        <v>29002.920000000857</v>
      </c>
      <c r="X75" s="33"/>
      <c r="Y75" s="34">
        <f t="shared" si="53"/>
        <v>-1113132.6599999978</v>
      </c>
    </row>
  </sheetData>
  <pageMargins left="0.75" right="0.35" top="0.5" bottom="0.5" header="0.5" footer="0.5"/>
  <pageSetup scale="35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Budget</vt:lpstr>
      <vt:lpstr>'Annual Budget'!Print_Area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 PCSB</dc:creator>
  <cp:lastModifiedBy>Mohammad Bashshiti</cp:lastModifiedBy>
  <cp:lastPrinted>2015-03-10T20:29:00Z</cp:lastPrinted>
  <dcterms:created xsi:type="dcterms:W3CDTF">2015-03-09T19:17:40Z</dcterms:created>
  <dcterms:modified xsi:type="dcterms:W3CDTF">2017-09-11T18:26:17Z</dcterms:modified>
</cp:coreProperties>
</file>