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cpcsb/Shared/Oversight/FAQ/Financial Oversight/Budgets 2020 and 2021/Elsie Whitlow Stokes Community Freedom PCS/"/>
    </mc:Choice>
  </mc:AlternateContent>
  <xr:revisionPtr revIDLastSave="0" documentId="8_{74BBC9A3-2EE0-D747-8F31-E89D399EB3F7}" xr6:coauthVersionLast="46" xr6:coauthVersionMax="46" xr10:uidLastSave="{00000000-0000-0000-0000-000000000000}"/>
  <bookViews>
    <workbookView xWindow="17660" yWindow="1680" windowWidth="55000" windowHeight="23520" activeTab="2" xr2:uid="{00000000-000D-0000-FFFF-FFFF00000000}"/>
  </bookViews>
  <sheets>
    <sheet name="Cover (202) 265-7237 x124" sheetId="6" r:id="rId1"/>
    <sheet name="Enrollment" sheetId="4" r:id="rId2"/>
    <sheet name="Annual Budget" sheetId="5" r:id="rId3"/>
    <sheet name="References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(202) 265-7237 x124'!$A$1:$A$11</definedName>
    <definedName name="Scenario" localSheetId="2">[3]Inputs!#REF!</definedName>
    <definedName name="Scenario">[3]Inputs!#REF!</definedName>
  </definedName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5" l="1"/>
  <c r="D58" i="5"/>
  <c r="D57" i="5"/>
  <c r="D54" i="5"/>
  <c r="D53" i="5"/>
  <c r="D52" i="5"/>
  <c r="D50" i="5"/>
  <c r="D49" i="5"/>
  <c r="D48" i="5"/>
  <c r="D43" i="5"/>
  <c r="D42" i="5"/>
  <c r="D41" i="5"/>
  <c r="D40" i="5"/>
  <c r="D39" i="5"/>
  <c r="D38" i="5"/>
  <c r="D32" i="5"/>
  <c r="D31" i="5"/>
  <c r="D30" i="5"/>
  <c r="D34" i="5" s="1"/>
  <c r="D24" i="5"/>
  <c r="D26" i="5"/>
  <c r="D25" i="5"/>
  <c r="D21" i="5"/>
  <c r="D15" i="5"/>
  <c r="D13" i="5"/>
  <c r="D12" i="5"/>
  <c r="D11" i="5"/>
  <c r="D10" i="5"/>
  <c r="D51" i="5"/>
  <c r="D33" i="5"/>
  <c r="D9" i="5"/>
  <c r="D7" i="5"/>
  <c r="H16" i="5"/>
  <c r="W55" i="5"/>
  <c r="W56" i="5"/>
  <c r="S49" i="5" s="1"/>
  <c r="W51" i="5" s="1"/>
  <c r="O52" i="5" s="1"/>
  <c r="W52" i="5" s="1"/>
  <c r="S54" i="5" s="1"/>
  <c r="K48" i="5" s="1"/>
  <c r="W21" i="5" s="1"/>
  <c r="K21" i="5" s="1"/>
  <c r="K52" i="5" s="1"/>
  <c r="K38" i="5" s="1"/>
  <c r="O38" i="5" s="1"/>
  <c r="K41" i="5" s="1"/>
  <c r="O31" i="5" s="1"/>
  <c r="S31" i="5" s="1"/>
  <c r="O32" i="5" s="1"/>
  <c r="K33" i="5" s="1"/>
  <c r="W33" i="5" s="1"/>
  <c r="K30" i="5" s="1"/>
  <c r="K31" i="5" s="1"/>
  <c r="N27" i="5" s="1"/>
  <c r="J27" i="5" s="1"/>
  <c r="W24" i="5" s="1"/>
  <c r="O15" i="5" s="1"/>
  <c r="S15" i="5" s="1"/>
  <c r="S11" i="5" s="1"/>
  <c r="O13" i="5" s="1"/>
  <c r="W13" i="5" s="1"/>
  <c r="K14" i="5"/>
  <c r="S14" i="5"/>
  <c r="W14" i="5"/>
  <c r="W10" i="5" s="1"/>
  <c r="S9" i="5" s="1"/>
  <c r="O7" i="5" s="1"/>
  <c r="K9" i="5" s="1"/>
  <c r="S56" i="5"/>
  <c r="S55" i="5"/>
  <c r="O56" i="5"/>
  <c r="O55" i="5"/>
  <c r="O54" i="5"/>
  <c r="K56" i="5"/>
  <c r="K55" i="5"/>
  <c r="K54" i="5"/>
  <c r="I27" i="5"/>
  <c r="K39" i="5"/>
  <c r="O39" i="5"/>
  <c r="O14" i="5"/>
  <c r="A2" i="5"/>
  <c r="A2" i="4"/>
  <c r="A1" i="4"/>
  <c r="A1" i="5"/>
  <c r="D58" i="4"/>
  <c r="D42" i="4"/>
  <c r="D31" i="4"/>
  <c r="D26" i="4"/>
  <c r="D34" i="4" s="1"/>
  <c r="D24" i="4"/>
  <c r="B58" i="4"/>
  <c r="B42" i="4"/>
  <c r="B24" i="4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S50" i="5"/>
  <c r="O50" i="5"/>
  <c r="W48" i="5"/>
  <c r="S41" i="5"/>
  <c r="O41" i="5"/>
  <c r="W30" i="5"/>
  <c r="S26" i="5"/>
  <c r="K25" i="5"/>
  <c r="S24" i="5"/>
  <c r="S23" i="5"/>
  <c r="W22" i="5"/>
  <c r="S22" i="5"/>
  <c r="O22" i="5"/>
  <c r="K22" i="5"/>
  <c r="W20" i="5"/>
  <c r="S20" i="5"/>
  <c r="O20" i="5"/>
  <c r="S13" i="5"/>
  <c r="W12" i="5"/>
  <c r="K12" i="5"/>
  <c r="W11" i="5"/>
  <c r="O11" i="5"/>
  <c r="O10" i="5"/>
  <c r="W9" i="5"/>
  <c r="W8" i="5"/>
  <c r="S8" i="5"/>
  <c r="O8" i="5"/>
  <c r="K8" i="5"/>
  <c r="B31" i="4"/>
  <c r="C31" i="4"/>
  <c r="C26" i="4"/>
  <c r="C34" i="4"/>
  <c r="C37" i="4" s="1"/>
  <c r="B26" i="4"/>
  <c r="B34" i="4" s="1"/>
  <c r="C58" i="4"/>
  <c r="C42" i="4"/>
  <c r="C24" i="4"/>
  <c r="D27" i="5" l="1"/>
  <c r="D59" i="5"/>
  <c r="D16" i="5"/>
  <c r="D44" i="5"/>
  <c r="D35" i="5"/>
  <c r="S7" i="5"/>
  <c r="W26" i="5"/>
  <c r="S51" i="5"/>
  <c r="O25" i="5"/>
  <c r="O33" i="5"/>
  <c r="W31" i="5"/>
  <c r="Y31" i="5" s="1"/>
  <c r="M35" i="5" s="1"/>
  <c r="W54" i="5"/>
  <c r="Y54" i="5" s="1"/>
  <c r="W42" i="5"/>
  <c r="S38" i="5"/>
  <c r="Y38" i="5" s="1"/>
  <c r="O24" i="5"/>
  <c r="S12" i="5"/>
  <c r="M44" i="5" s="1"/>
  <c r="P27" i="5"/>
  <c r="O51" i="5"/>
  <c r="O47" i="5"/>
  <c r="S42" i="5"/>
  <c r="W41" i="5"/>
  <c r="Y41" i="5" s="1"/>
  <c r="O40" i="5"/>
  <c r="S39" i="5"/>
  <c r="W38" i="5"/>
  <c r="O21" i="5"/>
  <c r="W57" i="5"/>
  <c r="K57" i="5"/>
  <c r="K51" i="5"/>
  <c r="W47" i="5"/>
  <c r="W53" i="5"/>
  <c r="Y52" i="5"/>
  <c r="H44" i="5" s="1"/>
  <c r="K24" i="5"/>
  <c r="Y24" i="5" s="1"/>
  <c r="S10" i="5"/>
  <c r="O12" i="5"/>
  <c r="V27" i="5"/>
  <c r="L27" i="5"/>
  <c r="T44" i="5" s="1"/>
  <c r="M27" i="5"/>
  <c r="O27" i="5" s="1"/>
  <c r="K13" i="5"/>
  <c r="W15" i="5"/>
  <c r="K26" i="5"/>
  <c r="U27" i="5"/>
  <c r="R44" i="5" s="1"/>
  <c r="S52" i="5"/>
  <c r="S48" i="5"/>
  <c r="O26" i="5"/>
  <c r="O9" i="5"/>
  <c r="Y9" i="5" s="1"/>
  <c r="W25" i="5"/>
  <c r="W23" i="5"/>
  <c r="H35" i="5" s="1"/>
  <c r="J35" i="5" s="1"/>
  <c r="N35" i="5" s="1"/>
  <c r="N44" i="5" s="1"/>
  <c r="K47" i="5"/>
  <c r="O53" i="5"/>
  <c r="O49" i="5"/>
  <c r="O48" i="5"/>
  <c r="Y56" i="5"/>
  <c r="S25" i="5"/>
  <c r="K7" i="5"/>
  <c r="U16" i="5"/>
  <c r="K10" i="5"/>
  <c r="Y10" i="5" s="1"/>
  <c r="V35" i="5" s="1"/>
  <c r="S33" i="5"/>
  <c r="W32" i="5"/>
  <c r="K32" i="5"/>
  <c r="O42" i="5"/>
  <c r="W40" i="5"/>
  <c r="K40" i="5"/>
  <c r="Q44" i="5"/>
  <c r="S57" i="5"/>
  <c r="Y57" i="5" s="1"/>
  <c r="S47" i="5"/>
  <c r="V59" i="5"/>
  <c r="Y55" i="5"/>
  <c r="V16" i="5"/>
  <c r="S32" i="5"/>
  <c r="Y32" i="5" s="1"/>
  <c r="K42" i="5"/>
  <c r="Y42" i="5" s="1"/>
  <c r="S40" i="5"/>
  <c r="W39" i="5"/>
  <c r="L44" i="5" s="1"/>
  <c r="K50" i="5"/>
  <c r="R27" i="5"/>
  <c r="K53" i="5"/>
  <c r="K49" i="5"/>
  <c r="Y49" i="5" s="1"/>
  <c r="N59" i="5"/>
  <c r="O30" i="5"/>
  <c r="U44" i="5" s="1"/>
  <c r="Q27" i="5"/>
  <c r="O57" i="5"/>
  <c r="R59" i="5"/>
  <c r="U59" i="5"/>
  <c r="J59" i="5"/>
  <c r="W49" i="5"/>
  <c r="W50" i="5"/>
  <c r="Q59" i="5"/>
  <c r="M59" i="5"/>
  <c r="L59" i="5"/>
  <c r="S58" i="5"/>
  <c r="W58" i="5"/>
  <c r="T59" i="5"/>
  <c r="W59" i="5" s="1"/>
  <c r="S53" i="5"/>
  <c r="K58" i="5"/>
  <c r="O58" i="5"/>
  <c r="P59" i="5"/>
  <c r="I59" i="5"/>
  <c r="H59" i="5"/>
  <c r="S43" i="5" s="1"/>
  <c r="J44" i="5"/>
  <c r="V44" i="5" s="1"/>
  <c r="U35" i="5" s="1"/>
  <c r="I35" i="5" s="1"/>
  <c r="S30" i="5"/>
  <c r="L35" i="5"/>
  <c r="R35" i="5" s="1"/>
  <c r="Q35" i="5" s="1"/>
  <c r="P35" i="5" s="1"/>
  <c r="O23" i="5"/>
  <c r="S21" i="5"/>
  <c r="T27" i="5"/>
  <c r="K23" i="5"/>
  <c r="Y23" i="5" s="1"/>
  <c r="H27" i="5"/>
  <c r="K27" i="5" s="1"/>
  <c r="K20" i="5"/>
  <c r="Y20" i="5" s="1"/>
  <c r="T16" i="5"/>
  <c r="Y14" i="5"/>
  <c r="R16" i="5"/>
  <c r="K11" i="5"/>
  <c r="Y11" i="5" s="1"/>
  <c r="N16" i="5"/>
  <c r="K15" i="5"/>
  <c r="Y15" i="5" s="1"/>
  <c r="Q16" i="5"/>
  <c r="W7" i="5"/>
  <c r="M16" i="5"/>
  <c r="J16" i="5"/>
  <c r="P16" i="5"/>
  <c r="Y22" i="5"/>
  <c r="Y13" i="5"/>
  <c r="Y48" i="5"/>
  <c r="I16" i="5"/>
  <c r="L16" i="5"/>
  <c r="Y8" i="5"/>
  <c r="Y7" i="5"/>
  <c r="B37" i="4"/>
  <c r="B44" i="4"/>
  <c r="D44" i="4"/>
  <c r="D37" i="4"/>
  <c r="C44" i="4"/>
  <c r="Y30" i="5" l="1"/>
  <c r="Y26" i="5"/>
  <c r="Y51" i="5"/>
  <c r="Y33" i="5"/>
  <c r="Y21" i="5"/>
  <c r="S27" i="5"/>
  <c r="D61" i="5"/>
  <c r="D62" i="5" s="1"/>
  <c r="D64" i="5" s="1"/>
  <c r="M61" i="5"/>
  <c r="M62" i="5" s="1"/>
  <c r="M64" i="5" s="1"/>
  <c r="J61" i="5"/>
  <c r="N61" i="5"/>
  <c r="N62" i="5" s="1"/>
  <c r="N64" i="5" s="1"/>
  <c r="Y25" i="5"/>
  <c r="O43" i="5"/>
  <c r="Y40" i="5"/>
  <c r="Y12" i="5"/>
  <c r="Y47" i="5"/>
  <c r="Y50" i="5"/>
  <c r="Q61" i="5"/>
  <c r="Q62" i="5" s="1"/>
  <c r="Q64" i="5" s="1"/>
  <c r="O34" i="5"/>
  <c r="O59" i="5"/>
  <c r="O44" i="5"/>
  <c r="W27" i="5"/>
  <c r="Y39" i="5"/>
  <c r="K43" i="5"/>
  <c r="K34" i="5"/>
  <c r="W16" i="5"/>
  <c r="S59" i="5"/>
  <c r="Y53" i="5"/>
  <c r="R61" i="5"/>
  <c r="R62" i="5" s="1"/>
  <c r="R64" i="5" s="1"/>
  <c r="K59" i="5"/>
  <c r="L61" i="5"/>
  <c r="L62" i="5" s="1"/>
  <c r="L64" i="5" s="1"/>
  <c r="H61" i="5"/>
  <c r="H62" i="5" s="1"/>
  <c r="H64" i="5" s="1"/>
  <c r="Y58" i="5"/>
  <c r="W44" i="5"/>
  <c r="V61" i="5"/>
  <c r="V62" i="5" s="1"/>
  <c r="V64" i="5" s="1"/>
  <c r="W43" i="5"/>
  <c r="P44" i="5"/>
  <c r="U61" i="5"/>
  <c r="U62" i="5" s="1"/>
  <c r="U64" i="5" s="1"/>
  <c r="I44" i="5"/>
  <c r="S35" i="5"/>
  <c r="O35" i="5"/>
  <c r="J62" i="5"/>
  <c r="J64" i="5" s="1"/>
  <c r="K35" i="5"/>
  <c r="W34" i="5"/>
  <c r="S34" i="5"/>
  <c r="T35" i="5"/>
  <c r="O16" i="5"/>
  <c r="K16" i="5"/>
  <c r="S16" i="5"/>
  <c r="B53" i="4"/>
  <c r="B47" i="4"/>
  <c r="B50" i="4" s="1"/>
  <c r="C53" i="4"/>
  <c r="C47" i="4"/>
  <c r="C50" i="4" s="1"/>
  <c r="D47" i="4"/>
  <c r="D50" i="4" s="1"/>
  <c r="D53" i="4"/>
  <c r="Y59" i="5" l="1"/>
  <c r="Y27" i="5"/>
  <c r="O61" i="5"/>
  <c r="Y34" i="5"/>
  <c r="Y43" i="5"/>
  <c r="K44" i="5"/>
  <c r="I61" i="5"/>
  <c r="I62" i="5" s="1"/>
  <c r="I64" i="5" s="1"/>
  <c r="S44" i="5"/>
  <c r="S61" i="5" s="1"/>
  <c r="S62" i="5" s="1"/>
  <c r="S64" i="5" s="1"/>
  <c r="P61" i="5"/>
  <c r="P62" i="5" s="1"/>
  <c r="P64" i="5" s="1"/>
  <c r="O62" i="5"/>
  <c r="O64" i="5" s="1"/>
  <c r="W35" i="5"/>
  <c r="T61" i="5"/>
  <c r="T62" i="5" s="1"/>
  <c r="T64" i="5" s="1"/>
  <c r="Y16" i="5"/>
  <c r="Y44" i="5" l="1"/>
  <c r="K61" i="5"/>
  <c r="K62" i="5" s="1"/>
  <c r="K64" i="5" s="1"/>
  <c r="W61" i="5"/>
  <c r="Y35" i="5"/>
  <c r="W62" i="5" l="1"/>
  <c r="Y61" i="5"/>
  <c r="W64" i="5" l="1"/>
  <c r="Y64" i="5" s="1"/>
  <c r="Y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<sst xmlns="http://schemas.openxmlformats.org/spreadsheetml/2006/main" count="135" uniqueCount="133">
  <si>
    <t>Budget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</si>
  <si>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</si>
  <si>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</si>
  <si>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</si>
  <si>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</si>
  <si>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</si>
  <si>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</si>
  <si>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</si>
  <si>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</si>
  <si>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</si>
  <si>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</si>
  <si>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</si>
  <si>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</si>
  <si>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</si>
  <si>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</si>
  <si>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</si>
  <si>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</si>
  <si>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</si>
  <si>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</si>
  <si>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</si>
  <si>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</si>
  <si>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</si>
  <si>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</si>
  <si>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</si>
  <si>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</si>
  <si>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</si>
  <si>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</si>
  <si>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</si>
  <si>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</si>
  <si>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</si>
  <si>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</si>
  <si>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</si>
  <si>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</si>
  <si>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</si>
  <si>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</si>
  <si>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</si>
  <si>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</si>
  <si>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</si>
  <si>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</si>
  <si>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</si>
  <si>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</si>
  <si>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</si>
  <si>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</si>
  <si>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</si>
  <si>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</si>
  <si>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</si>
  <si>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</si>
  <si>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</si>
  <si>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</si>
  <si>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</si>
  <si>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</si>
  <si>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</si>
  <si>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</si>
  <si>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</si>
  <si>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</si>
  <si>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</si>
  <si>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</si>
  <si>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</si>
  <si>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</si>
  <si>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</si>
  <si>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</si>
  <si>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</si>
  <si>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</si>
  <si>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</si>
  <si>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</si>
  <si>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</si>
  <si>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</si>
  <si>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</si>
  <si>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</si>
  <si>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</si>
  <si>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</si>
  <si>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</si>
  <si>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</si>
  <si>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</si>
  <si>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</si>
  <si>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</si>
  <si>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</si>
  <si>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</si>
  <si>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</si>
  <si>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</si>
  <si>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</si>
  <si>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</si>
  <si>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No. of Positions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</si>
  <si>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</si>
  <si>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</si>
  <si>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</si>
  <si>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</si>
  <si>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</si>
  <si>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</si>
  <si>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</si>
  <si>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</si>
  <si>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</si>
  <si>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</si>
  <si>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</si>
  <si>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</si>
  <si>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</si>
  <si>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</si>
  <si>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</si>
  <si>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</si>
  <si>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</si>
  <si>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</si>
  <si>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</si>
  <si>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</si>
  <si>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</si>
  <si>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</si>
  <si>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</si>
  <si>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</si>
  <si>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</si>
  <si>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</si>
  <si>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</si>
  <si>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</si>
  <si>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</si>
  <si>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</si>
  <si>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</si>
  <si>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</si>
  <si>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</si>
  <si>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</si>
  <si>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</si>
  <si>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</si>
  <si>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</si>
  <si>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</si>
  <si>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</si>
  <si>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</si>
  <si>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</si>
  <si>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</si>
  <si>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</si>
  <si>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</si>
  <si>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</si>
  <si>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Elsie Whitlow Stokes</t>
  </si>
  <si>
    <t>FY21</t>
  </si>
  <si>
    <t>Bill Moczydlowski</t>
  </si>
  <si>
    <t>BillM@ewstokes.org</t>
  </si>
  <si>
    <t>(202) 265-7237 x124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</si>
</sst>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0.000"/>
    <numFmt numFmtId="167" formatCode="#,##0.000_);[Red]\(#,##0.000\)"/>
    <numFmt numFmtId="168" formatCode="#,##0.0000_);[Red]\(#,##0.0000\)"/>
    <numFmt numFmtId="169" formatCode="0.0000%"/>
    <numFmt numFmtId="170" formatCode="#,##0.00\d_);[Red]\(#,##0.00\d\)"/>
    <numFmt numFmtId="171" formatCode="#,##0.00\x_);[Red]\(#,##0.00\x\)"/>
    <numFmt numFmtId="172" formatCode="#,##0.00%_);[Red]\(#,##0.00%\)"/>
    <numFmt numFmtId="173" formatCode="[$USD]\ #,##0.00_);[Red]\([$USD]\ #,##0.00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0">
    <xf numFmtId="0" fontId="0" fillId="0" borderId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Fill="0" applyBorder="0" applyProtection="0"/>
    <xf numFmtId="169" fontId="36" fillId="0" borderId="0" applyFill="0" applyBorder="0" applyProtection="0"/>
    <xf numFmtId="170" fontId="37" fillId="0" borderId="0" applyFill="0" applyBorder="0" applyProtection="0"/>
    <xf numFmtId="171" fontId="37" fillId="0" borderId="0" applyFill="0" applyBorder="0" applyProtection="0"/>
    <xf numFmtId="40" fontId="37" fillId="0" borderId="0" applyFill="0" applyBorder="0" applyProtection="0"/>
    <xf numFmtId="172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0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1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2" fontId="36" fillId="0" borderId="0" applyFill="0" applyBorder="0" applyProtection="0"/>
    <xf numFmtId="0" fontId="36" fillId="0" borderId="0" applyNumberFormat="0" applyFill="0" applyBorder="0" applyProtection="0"/>
    <xf numFmtId="173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28" applyFont="1" applyFill="1"/>
    <xf numFmtId="43" fontId="3" fillId="0" borderId="0" xfId="7" applyFont="1" applyFill="1"/>
    <xf numFmtId="0" fontId="24" fillId="0" borderId="0" xfId="27" applyFont="1" applyFill="1" applyBorder="1"/>
    <xf numFmtId="43" fontId="3" fillId="0" borderId="0" xfId="28" applyNumberFormat="1" applyFont="1" applyFill="1"/>
    <xf numFmtId="0" fontId="3" fillId="0" borderId="22" xfId="27" applyFont="1" applyFill="1" applyBorder="1"/>
    <xf numFmtId="0" fontId="3" fillId="0" borderId="22" xfId="27" applyFont="1" applyFill="1" applyBorder="1" applyAlignment="1">
      <alignment horizontal="center"/>
    </xf>
    <xf numFmtId="16" fontId="3" fillId="0" borderId="22" xfId="27" applyNumberFormat="1" applyFont="1" applyFill="1" applyBorder="1" applyAlignment="1">
      <alignment horizontal="center"/>
    </xf>
    <xf numFmtId="2" fontId="3" fillId="0" borderId="0" xfId="27" applyNumberFormat="1" applyFont="1" applyFill="1" applyBorder="1" applyAlignment="1">
      <alignment horizontal="center"/>
    </xf>
    <xf numFmtId="1" fontId="3" fillId="0" borderId="0" xfId="27" applyNumberFormat="1" applyFont="1" applyFill="1" applyAlignment="1">
      <alignment horizontal="center"/>
    </xf>
    <xf numFmtId="0" fontId="22" fillId="0" borderId="22" xfId="27" applyFont="1" applyFill="1" applyBorder="1"/>
    <xf numFmtId="1" fontId="22" fillId="0" borderId="22" xfId="27" applyNumberFormat="1" applyFont="1" applyFill="1" applyBorder="1" applyAlignment="1">
      <alignment horizontal="center"/>
    </xf>
    <xf numFmtId="0" fontId="22" fillId="0" borderId="0" xfId="27" applyFont="1" applyFill="1"/>
    <xf numFmtId="0" fontId="22" fillId="0" borderId="0" xfId="27" applyFont="1" applyFill="1" applyAlignment="1">
      <alignment horizontal="center"/>
    </xf>
    <xf numFmtId="44" fontId="22" fillId="0" borderId="0" xfId="29" applyFont="1" applyFill="1" applyAlignment="1">
      <alignment horizontal="center"/>
    </xf>
    <xf numFmtId="0" fontId="22" fillId="0" borderId="22" xfId="27" applyFont="1" applyFill="1" applyBorder="1" applyAlignment="1">
      <alignment horizontal="center"/>
    </xf>
    <xf numFmtId="0" fontId="24" fillId="0" borderId="0" xfId="27" applyFont="1" applyFill="1"/>
    <xf numFmtId="2" fontId="24" fillId="0" borderId="0" xfId="27" applyNumberFormat="1" applyFont="1" applyFill="1" applyAlignment="1">
      <alignment horizontal="center"/>
    </xf>
    <xf numFmtId="0" fontId="22" fillId="0" borderId="22" xfId="27" applyFont="1" applyFill="1" applyBorder="1" applyAlignment="1">
      <alignment horizontal="center" wrapText="1"/>
    </xf>
    <xf numFmtId="0" fontId="3" fillId="0" borderId="0" xfId="27" applyFont="1" applyFill="1"/>
    <xf numFmtId="2" fontId="3" fillId="0" borderId="0" xfId="27" applyNumberFormat="1" applyFont="1" applyFill="1" applyAlignment="1">
      <alignment horizontal="center"/>
    </xf>
    <xf numFmtId="0" fontId="25" fillId="0" borderId="0" xfId="27" applyFont="1" applyFill="1" applyBorder="1"/>
    <xf numFmtId="0" fontId="24" fillId="0" borderId="22" xfId="27" applyFont="1" applyFill="1" applyBorder="1"/>
    <xf numFmtId="1" fontId="26" fillId="0" borderId="0" xfId="27" applyNumberFormat="1" applyFont="1" applyFill="1" applyAlignment="1">
      <alignment horizontal="center"/>
    </xf>
    <xf numFmtId="0" fontId="22" fillId="0" borderId="22" xfId="27" applyFont="1" applyFill="1" applyBorder="1" applyAlignment="1">
      <alignment wrapText="1"/>
    </xf>
    <xf numFmtId="1" fontId="23" fillId="0" borderId="0" xfId="27" applyNumberFormat="1" applyFont="1" applyFill="1" applyAlignment="1">
      <alignment horizontal="center"/>
    </xf>
    <xf numFmtId="0" fontId="3" fillId="0" borderId="0" xfId="27" applyFont="1" applyFill="1" applyBorder="1"/>
    <xf numFmtId="1" fontId="3" fillId="0" borderId="0" xfId="27" applyNumberFormat="1" applyFont="1" applyFill="1" applyBorder="1" applyAlignment="1">
      <alignment horizontal="center"/>
    </xf>
    <xf numFmtId="0" fontId="25" fillId="0" borderId="22" xfId="27" applyFont="1" applyFill="1" applyBorder="1"/>
    <xf numFmtId="0" fontId="22" fillId="0" borderId="0" xfId="27" applyFont="1" applyFill="1" applyAlignment="1">
      <alignment horizontal="right"/>
    </xf>
    <xf numFmtId="0" fontId="3" fillId="0" borderId="0" xfId="27" applyFont="1" applyFill="1" applyAlignment="1">
      <alignment horizontal="center"/>
    </xf>
    <xf numFmtId="0" fontId="23" fillId="0" borderId="0" xfId="27" applyFont="1" applyFill="1" applyBorder="1" applyAlignment="1">
      <alignment shrinkToFit="1"/>
    </xf>
    <xf numFmtId="0" fontId="3" fillId="0" borderId="0" xfId="27" applyFont="1" applyFill="1" applyBorder="1" applyAlignment="1">
      <alignment horizontal="center" shrinkToFit="1"/>
    </xf>
    <xf numFmtId="0" fontId="3" fillId="0" borderId="0" xfId="28" applyFont="1" applyFill="1" applyAlignment="1">
      <alignment horizontal="center"/>
    </xf>
    <xf numFmtId="2" fontId="3" fillId="2" borderId="22" xfId="27" applyNumberFormat="1" applyFont="1" applyFill="1" applyBorder="1" applyAlignment="1">
      <alignment horizontal="center"/>
    </xf>
    <xf numFmtId="1" fontId="3" fillId="2" borderId="22" xfId="27" applyNumberFormat="1" applyFont="1" applyFill="1" applyBorder="1" applyAlignment="1">
      <alignment horizontal="center"/>
    </xf>
    <xf numFmtId="2" fontId="22" fillId="2" borderId="22" xfId="27" applyNumberFormat="1" applyFont="1" applyFill="1" applyBorder="1" applyAlignment="1">
      <alignment horizontal="center"/>
    </xf>
    <xf numFmtId="1" fontId="22" fillId="2" borderId="22" xfId="27" applyNumberFormat="1" applyFont="1" applyFill="1" applyBorder="1" applyAlignment="1">
      <alignment horizontal="center"/>
    </xf>
    <xf numFmtId="167" fontId="3" fillId="2" borderId="22" xfId="27" applyNumberFormat="1" applyFont="1" applyFill="1" applyBorder="1" applyAlignment="1">
      <alignment horizontal="center"/>
    </xf>
    <xf numFmtId="166" fontId="22" fillId="2" borderId="22" xfId="27" applyNumberFormat="1" applyFont="1" applyFill="1" applyBorder="1" applyAlignment="1">
      <alignment horizontal="center"/>
    </xf>
    <xf numFmtId="166" fontId="3" fillId="2" borderId="22" xfId="27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62" fillId="0" borderId="0" xfId="0" applyFont="1"/>
    <xf numFmtId="0" fontId="63" fillId="0" borderId="0" xfId="0" applyFont="1"/>
    <xf numFmtId="0" fontId="63" fillId="60" borderId="0" xfId="0" applyFont="1" applyFill="1"/>
    <xf numFmtId="0" fontId="22" fillId="0" borderId="0" xfId="28" applyFont="1" applyFill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0" fontId="65" fillId="60" borderId="0" xfId="979" applyFill="1"/>
    <xf numFmtId="164" fontId="22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Fill="1"/>
    <xf numFmtId="164" fontId="61" fillId="0" borderId="0" xfId="1" applyNumberFormat="1" applyFont="1" applyBorder="1"/>
    <xf numFmtId="164" fontId="22" fillId="0" borderId="1" xfId="1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0" xfId="1" applyNumberFormat="1" applyFont="1" applyFill="1" applyBorder="1"/>
    <xf numFmtId="164" fontId="3" fillId="0" borderId="0" xfId="1" quotePrefix="1" applyNumberFormat="1" applyFont="1"/>
    <xf numFmtId="164" fontId="3" fillId="0" borderId="2" xfId="1" applyNumberFormat="1" applyFont="1" applyBorder="1"/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5" fillId="0" borderId="0" xfId="1" applyNumberFormat="1" applyFont="1" applyFill="1" applyBorder="1"/>
    <xf numFmtId="164" fontId="25" fillId="0" borderId="0" xfId="1" applyNumberFormat="1" applyFont="1" applyBorder="1"/>
    <xf numFmtId="164" fontId="22" fillId="0" borderId="1" xfId="1" applyNumberFormat="1" applyFont="1" applyBorder="1"/>
    <xf numFmtId="164" fontId="22" fillId="0" borderId="2" xfId="1" applyNumberFormat="1" applyFont="1" applyFill="1" applyBorder="1"/>
    <xf numFmtId="0" fontId="22" fillId="0" borderId="22" xfId="27" applyFont="1" applyFill="1" applyBorder="1" applyAlignment="1">
      <alignment horizontal="center" wrapText="1"/>
    </xf>
    <xf numFmtId="0" fontId="22" fillId="0" borderId="23" xfId="27" applyFont="1" applyFill="1" applyBorder="1" applyAlignment="1">
      <alignment horizontal="center" wrapText="1"/>
    </xf>
    <xf numFmtId="0" fontId="22" fillId="0" borderId="24" xfId="27" applyFont="1" applyFill="1" applyBorder="1" applyAlignment="1">
      <alignment horizontal="center" wrapText="1"/>
    </xf>
  </cellXfs>
  <cellStyles count="980">
    <cellStyle name="20% - Accent1 2" xfId="31" xr:uid="{00000000-0005-0000-0000-000000000000}"/>
    <cellStyle name="20% - Accent1 2 2" xfId="32" xr:uid="{00000000-0005-0000-0000-000001000000}"/>
    <cellStyle name="20% - Accent1 2 3" xfId="33" xr:uid="{00000000-0005-0000-0000-000002000000}"/>
    <cellStyle name="20% - Accent1 2 4" xfId="34" xr:uid="{00000000-0005-0000-0000-000003000000}"/>
    <cellStyle name="20% - Accent1 2 5" xfId="35" xr:uid="{00000000-0005-0000-0000-000004000000}"/>
    <cellStyle name="20% - Accent1 3" xfId="36" xr:uid="{00000000-0005-0000-0000-000005000000}"/>
    <cellStyle name="20% - Accent1 4" xfId="37" xr:uid="{00000000-0005-0000-0000-000006000000}"/>
    <cellStyle name="20% - Accent1 5" xfId="38" xr:uid="{00000000-0005-0000-0000-000007000000}"/>
    <cellStyle name="20% - Accent2 2" xfId="39" xr:uid="{00000000-0005-0000-0000-000008000000}"/>
    <cellStyle name="20% - Accent2 2 2" xfId="40" xr:uid="{00000000-0005-0000-0000-000009000000}"/>
    <cellStyle name="20% - Accent2 2 3" xfId="41" xr:uid="{00000000-0005-0000-0000-00000A000000}"/>
    <cellStyle name="20% - Accent2 2 4" xfId="42" xr:uid="{00000000-0005-0000-0000-00000B000000}"/>
    <cellStyle name="20% - Accent2 2 5" xfId="43" xr:uid="{00000000-0005-0000-0000-00000C000000}"/>
    <cellStyle name="20% - Accent2 3" xfId="44" xr:uid="{00000000-0005-0000-0000-00000D000000}"/>
    <cellStyle name="20% - Accent2 4" xfId="45" xr:uid="{00000000-0005-0000-0000-00000E000000}"/>
    <cellStyle name="20% - Accent2 5" xfId="46" xr:uid="{00000000-0005-0000-0000-00000F000000}"/>
    <cellStyle name="20% - Accent3 2" xfId="47" xr:uid="{00000000-0005-0000-0000-000010000000}"/>
    <cellStyle name="20% - Accent3 2 2" xfId="48" xr:uid="{00000000-0005-0000-0000-000011000000}"/>
    <cellStyle name="20% - Accent3 2 3" xfId="49" xr:uid="{00000000-0005-0000-0000-000012000000}"/>
    <cellStyle name="20% - Accent3 2 4" xfId="50" xr:uid="{00000000-0005-0000-0000-000013000000}"/>
    <cellStyle name="20% - Accent3 2 5" xfId="51" xr:uid="{00000000-0005-0000-0000-000014000000}"/>
    <cellStyle name="20% - Accent3 3" xfId="52" xr:uid="{00000000-0005-0000-0000-000015000000}"/>
    <cellStyle name="20% - Accent3 4" xfId="53" xr:uid="{00000000-0005-0000-0000-000016000000}"/>
    <cellStyle name="20% - Accent3 5" xfId="54" xr:uid="{00000000-0005-0000-0000-000017000000}"/>
    <cellStyle name="20% - Accent4 2" xfId="55" xr:uid="{00000000-0005-0000-0000-000018000000}"/>
    <cellStyle name="20% - Accent4 2 2" xfId="56" xr:uid="{00000000-0005-0000-0000-000019000000}"/>
    <cellStyle name="20% - Accent4 2 3" xfId="57" xr:uid="{00000000-0005-0000-0000-00001A000000}"/>
    <cellStyle name="20% - Accent4 2 4" xfId="58" xr:uid="{00000000-0005-0000-0000-00001B000000}"/>
    <cellStyle name="20% - Accent4 2 5" xfId="59" xr:uid="{00000000-0005-0000-0000-00001C000000}"/>
    <cellStyle name="20% - Accent4 3" xfId="60" xr:uid="{00000000-0005-0000-0000-00001D000000}"/>
    <cellStyle name="20% - Accent4 4" xfId="61" xr:uid="{00000000-0005-0000-0000-00001E000000}"/>
    <cellStyle name="20% - Accent4 5" xfId="62" xr:uid="{00000000-0005-0000-0000-00001F000000}"/>
    <cellStyle name="20% - Accent5 2" xfId="63" xr:uid="{00000000-0005-0000-0000-000020000000}"/>
    <cellStyle name="20% - Accent5 2 2" xfId="64" xr:uid="{00000000-0005-0000-0000-000021000000}"/>
    <cellStyle name="20% - Accent5 2 3" xfId="65" xr:uid="{00000000-0005-0000-0000-000022000000}"/>
    <cellStyle name="20% - Accent5 2 4" xfId="66" xr:uid="{00000000-0005-0000-0000-000023000000}"/>
    <cellStyle name="20% - Accent5 2 5" xfId="67" xr:uid="{00000000-0005-0000-0000-000024000000}"/>
    <cellStyle name="20% - Accent5 3" xfId="68" xr:uid="{00000000-0005-0000-0000-000025000000}"/>
    <cellStyle name="20% - Accent5 4" xfId="69" xr:uid="{00000000-0005-0000-0000-000026000000}"/>
    <cellStyle name="20% - Accent5 5" xfId="70" xr:uid="{00000000-0005-0000-0000-000027000000}"/>
    <cellStyle name="20% - Accent6 2" xfId="71" xr:uid="{00000000-0005-0000-0000-000028000000}"/>
    <cellStyle name="20% - Accent6 2 2" xfId="72" xr:uid="{00000000-0005-0000-0000-000029000000}"/>
    <cellStyle name="20% - Accent6 2 3" xfId="73" xr:uid="{00000000-0005-0000-0000-00002A000000}"/>
    <cellStyle name="20% - Accent6 2 4" xfId="74" xr:uid="{00000000-0005-0000-0000-00002B000000}"/>
    <cellStyle name="20% - Accent6 2 5" xfId="75" xr:uid="{00000000-0005-0000-0000-00002C000000}"/>
    <cellStyle name="20% - Accent6 3" xfId="76" xr:uid="{00000000-0005-0000-0000-00002D000000}"/>
    <cellStyle name="20% - Accent6 4" xfId="77" xr:uid="{00000000-0005-0000-0000-00002E000000}"/>
    <cellStyle name="20% - Accent6 5" xfId="78" xr:uid="{00000000-0005-0000-0000-00002F000000}"/>
    <cellStyle name="40% - Accent1 2" xfId="79" xr:uid="{00000000-0005-0000-0000-000030000000}"/>
    <cellStyle name="40% - Accent1 2 2" xfId="80" xr:uid="{00000000-0005-0000-0000-000031000000}"/>
    <cellStyle name="40% - Accent1 2 3" xfId="81" xr:uid="{00000000-0005-0000-0000-000032000000}"/>
    <cellStyle name="40% - Accent1 2 4" xfId="82" xr:uid="{00000000-0005-0000-0000-000033000000}"/>
    <cellStyle name="40% - Accent1 2 5" xfId="83" xr:uid="{00000000-0005-0000-0000-000034000000}"/>
    <cellStyle name="40% - Accent1 3" xfId="84" xr:uid="{00000000-0005-0000-0000-000035000000}"/>
    <cellStyle name="40% - Accent1 4" xfId="85" xr:uid="{00000000-0005-0000-0000-000036000000}"/>
    <cellStyle name="40% - Accent1 5" xfId="86" xr:uid="{00000000-0005-0000-0000-000037000000}"/>
    <cellStyle name="40% - Accent2 2" xfId="87" xr:uid="{00000000-0005-0000-0000-000038000000}"/>
    <cellStyle name="40% - Accent2 2 2" xfId="88" xr:uid="{00000000-0005-0000-0000-000039000000}"/>
    <cellStyle name="40% - Accent2 2 3" xfId="89" xr:uid="{00000000-0005-0000-0000-00003A000000}"/>
    <cellStyle name="40% - Accent2 2 4" xfId="90" xr:uid="{00000000-0005-0000-0000-00003B000000}"/>
    <cellStyle name="40% - Accent2 2 5" xfId="91" xr:uid="{00000000-0005-0000-0000-00003C000000}"/>
    <cellStyle name="40% - Accent2 3" xfId="92" xr:uid="{00000000-0005-0000-0000-00003D000000}"/>
    <cellStyle name="40% - Accent2 4" xfId="93" xr:uid="{00000000-0005-0000-0000-00003E000000}"/>
    <cellStyle name="40% - Accent2 5" xfId="94" xr:uid="{00000000-0005-0000-0000-00003F000000}"/>
    <cellStyle name="40% - Accent3 2" xfId="95" xr:uid="{00000000-0005-0000-0000-000040000000}"/>
    <cellStyle name="40% - Accent3 2 2" xfId="96" xr:uid="{00000000-0005-0000-0000-000041000000}"/>
    <cellStyle name="40% - Accent3 2 3" xfId="97" xr:uid="{00000000-0005-0000-0000-000042000000}"/>
    <cellStyle name="40% - Accent3 2 4" xfId="98" xr:uid="{00000000-0005-0000-0000-000043000000}"/>
    <cellStyle name="40% - Accent3 2 5" xfId="99" xr:uid="{00000000-0005-0000-0000-000044000000}"/>
    <cellStyle name="40% - Accent3 3" xfId="100" xr:uid="{00000000-0005-0000-0000-000045000000}"/>
    <cellStyle name="40% - Accent3 4" xfId="101" xr:uid="{00000000-0005-0000-0000-000046000000}"/>
    <cellStyle name="40% - Accent3 5" xfId="102" xr:uid="{00000000-0005-0000-0000-000047000000}"/>
    <cellStyle name="40% - Accent4 2" xfId="103" xr:uid="{00000000-0005-0000-0000-000048000000}"/>
    <cellStyle name="40% - Accent4 2 2" xfId="104" xr:uid="{00000000-0005-0000-0000-000049000000}"/>
    <cellStyle name="40% - Accent4 2 3" xfId="105" xr:uid="{00000000-0005-0000-0000-00004A000000}"/>
    <cellStyle name="40% - Accent4 2 4" xfId="106" xr:uid="{00000000-0005-0000-0000-00004B000000}"/>
    <cellStyle name="40% - Accent4 2 5" xfId="107" xr:uid="{00000000-0005-0000-0000-00004C000000}"/>
    <cellStyle name="40% - Accent4 3" xfId="108" xr:uid="{00000000-0005-0000-0000-00004D000000}"/>
    <cellStyle name="40% - Accent4 4" xfId="109" xr:uid="{00000000-0005-0000-0000-00004E000000}"/>
    <cellStyle name="40% - Accent4 5" xfId="110" xr:uid="{00000000-0005-0000-0000-00004F000000}"/>
    <cellStyle name="40% - Accent5 2" xfId="111" xr:uid="{00000000-0005-0000-0000-000050000000}"/>
    <cellStyle name="40% - Accent5 2 2" xfId="112" xr:uid="{00000000-0005-0000-0000-000051000000}"/>
    <cellStyle name="40% - Accent5 2 3" xfId="113" xr:uid="{00000000-0005-0000-0000-000052000000}"/>
    <cellStyle name="40% - Accent5 2 4" xfId="114" xr:uid="{00000000-0005-0000-0000-000053000000}"/>
    <cellStyle name="40% - Accent5 2 5" xfId="115" xr:uid="{00000000-0005-0000-0000-000054000000}"/>
    <cellStyle name="40% - Accent5 3" xfId="116" xr:uid="{00000000-0005-0000-0000-000055000000}"/>
    <cellStyle name="40% - Accent5 4" xfId="117" xr:uid="{00000000-0005-0000-0000-000056000000}"/>
    <cellStyle name="40% - Accent5 5" xfId="118" xr:uid="{00000000-0005-0000-0000-000057000000}"/>
    <cellStyle name="40% - Accent6 2" xfId="119" xr:uid="{00000000-0005-0000-0000-000058000000}"/>
    <cellStyle name="40% - Accent6 2 2" xfId="120" xr:uid="{00000000-0005-0000-0000-000059000000}"/>
    <cellStyle name="40% - Accent6 2 3" xfId="121" xr:uid="{00000000-0005-0000-0000-00005A000000}"/>
    <cellStyle name="40% - Accent6 2 4" xfId="122" xr:uid="{00000000-0005-0000-0000-00005B000000}"/>
    <cellStyle name="40% - Accent6 2 5" xfId="123" xr:uid="{00000000-0005-0000-0000-00005C000000}"/>
    <cellStyle name="40% - Accent6 3" xfId="124" xr:uid="{00000000-0005-0000-0000-00005D000000}"/>
    <cellStyle name="40% - Accent6 4" xfId="125" xr:uid="{00000000-0005-0000-0000-00005E000000}"/>
    <cellStyle name="40% - Accent6 5" xfId="126" xr:uid="{00000000-0005-0000-0000-00005F000000}"/>
    <cellStyle name="60% - Accent1 2" xfId="127" xr:uid="{00000000-0005-0000-0000-000060000000}"/>
    <cellStyle name="60% - Accent1 2 2" xfId="128" xr:uid="{00000000-0005-0000-0000-000061000000}"/>
    <cellStyle name="60% - Accent1 3" xfId="129" xr:uid="{00000000-0005-0000-0000-000062000000}"/>
    <cellStyle name="60% - Accent1 4" xfId="130" xr:uid="{00000000-0005-0000-0000-000063000000}"/>
    <cellStyle name="60% - Accent2 2" xfId="131" xr:uid="{00000000-0005-0000-0000-000064000000}"/>
    <cellStyle name="60% - Accent2 2 2" xfId="132" xr:uid="{00000000-0005-0000-0000-000065000000}"/>
    <cellStyle name="60% - Accent2 3" xfId="133" xr:uid="{00000000-0005-0000-0000-000066000000}"/>
    <cellStyle name="60% - Accent2 4" xfId="134" xr:uid="{00000000-0005-0000-0000-000067000000}"/>
    <cellStyle name="60% - Accent3 2" xfId="135" xr:uid="{00000000-0005-0000-0000-000068000000}"/>
    <cellStyle name="60% - Accent3 2 2" xfId="136" xr:uid="{00000000-0005-0000-0000-000069000000}"/>
    <cellStyle name="60% - Accent3 3" xfId="137" xr:uid="{00000000-0005-0000-0000-00006A000000}"/>
    <cellStyle name="60% - Accent3 4" xfId="138" xr:uid="{00000000-0005-0000-0000-00006B000000}"/>
    <cellStyle name="60% - Accent4 2" xfId="139" xr:uid="{00000000-0005-0000-0000-00006C000000}"/>
    <cellStyle name="60% - Accent4 2 2" xfId="140" xr:uid="{00000000-0005-0000-0000-00006D000000}"/>
    <cellStyle name="60% - Accent4 3" xfId="141" xr:uid="{00000000-0005-0000-0000-00006E000000}"/>
    <cellStyle name="60% - Accent4 4" xfId="142" xr:uid="{00000000-0005-0000-0000-00006F000000}"/>
    <cellStyle name="60% - Accent5 2" xfId="143" xr:uid="{00000000-0005-0000-0000-000070000000}"/>
    <cellStyle name="60% - Accent5 2 2" xfId="144" xr:uid="{00000000-0005-0000-0000-000071000000}"/>
    <cellStyle name="60% - Accent5 3" xfId="145" xr:uid="{00000000-0005-0000-0000-000072000000}"/>
    <cellStyle name="60% - Accent5 4" xfId="146" xr:uid="{00000000-0005-0000-0000-000073000000}"/>
    <cellStyle name="60% - Accent6 2" xfId="147" xr:uid="{00000000-0005-0000-0000-000074000000}"/>
    <cellStyle name="60% - Accent6 2 2" xfId="148" xr:uid="{00000000-0005-0000-0000-000075000000}"/>
    <cellStyle name="60% - Accent6 3" xfId="149" xr:uid="{00000000-0005-0000-0000-000076000000}"/>
    <cellStyle name="60% - Accent6 4" xfId="150" xr:uid="{00000000-0005-0000-0000-000077000000}"/>
    <cellStyle name="Accent1 2" xfId="151" xr:uid="{00000000-0005-0000-0000-000078000000}"/>
    <cellStyle name="Accent1 2 2" xfId="152" xr:uid="{00000000-0005-0000-0000-000079000000}"/>
    <cellStyle name="Accent1 3" xfId="153" xr:uid="{00000000-0005-0000-0000-00007A000000}"/>
    <cellStyle name="Accent1 4" xfId="154" xr:uid="{00000000-0005-0000-0000-00007B000000}"/>
    <cellStyle name="Accent2 2" xfId="155" xr:uid="{00000000-0005-0000-0000-00007C000000}"/>
    <cellStyle name="Accent2 2 2" xfId="156" xr:uid="{00000000-0005-0000-0000-00007D000000}"/>
    <cellStyle name="Accent2 3" xfId="157" xr:uid="{00000000-0005-0000-0000-00007E000000}"/>
    <cellStyle name="Accent2 4" xfId="158" xr:uid="{00000000-0005-0000-0000-00007F000000}"/>
    <cellStyle name="Accent3 2" xfId="159" xr:uid="{00000000-0005-0000-0000-000080000000}"/>
    <cellStyle name="Accent3 2 2" xfId="160" xr:uid="{00000000-0005-0000-0000-000081000000}"/>
    <cellStyle name="Accent3 3" xfId="161" xr:uid="{00000000-0005-0000-0000-000082000000}"/>
    <cellStyle name="Accent3 4" xfId="162" xr:uid="{00000000-0005-0000-0000-000083000000}"/>
    <cellStyle name="Accent4 2" xfId="163" xr:uid="{00000000-0005-0000-0000-000084000000}"/>
    <cellStyle name="Accent4 2 2" xfId="164" xr:uid="{00000000-0005-0000-0000-000085000000}"/>
    <cellStyle name="Accent4 3" xfId="165" xr:uid="{00000000-0005-0000-0000-000086000000}"/>
    <cellStyle name="Accent4 4" xfId="166" xr:uid="{00000000-0005-0000-0000-000087000000}"/>
    <cellStyle name="Accent5 2" xfId="167" xr:uid="{00000000-0005-0000-0000-000088000000}"/>
    <cellStyle name="Accent5 2 2" xfId="168" xr:uid="{00000000-0005-0000-0000-000089000000}"/>
    <cellStyle name="Accent5 3" xfId="169" xr:uid="{00000000-0005-0000-0000-00008A000000}"/>
    <cellStyle name="Accent5 4" xfId="170" xr:uid="{00000000-0005-0000-0000-00008B000000}"/>
    <cellStyle name="Accent6 2" xfId="171" xr:uid="{00000000-0005-0000-0000-00008C000000}"/>
    <cellStyle name="Accent6 2 2" xfId="172" xr:uid="{00000000-0005-0000-0000-00008D000000}"/>
    <cellStyle name="Accent6 3" xfId="173" xr:uid="{00000000-0005-0000-0000-00008E000000}"/>
    <cellStyle name="Accent6 4" xfId="174" xr:uid="{00000000-0005-0000-0000-00008F000000}"/>
    <cellStyle name="Bad 2" xfId="175" xr:uid="{00000000-0005-0000-0000-000090000000}"/>
    <cellStyle name="Bad 2 2" xfId="176" xr:uid="{00000000-0005-0000-0000-000091000000}"/>
    <cellStyle name="Bad 3" xfId="177" xr:uid="{00000000-0005-0000-0000-000092000000}"/>
    <cellStyle name="Bad 4" xfId="178" xr:uid="{00000000-0005-0000-0000-000093000000}"/>
    <cellStyle name="Calculation 2" xfId="179" xr:uid="{00000000-0005-0000-0000-000094000000}"/>
    <cellStyle name="Calculation 2 2" xfId="180" xr:uid="{00000000-0005-0000-0000-000095000000}"/>
    <cellStyle name="Calculation 3" xfId="181" xr:uid="{00000000-0005-0000-0000-000096000000}"/>
    <cellStyle name="Calculation 3 10" xfId="182" xr:uid="{00000000-0005-0000-0000-000097000000}"/>
    <cellStyle name="Calculation 3 10 2" xfId="183" xr:uid="{00000000-0005-0000-0000-000098000000}"/>
    <cellStyle name="Calculation 3 11" xfId="184" xr:uid="{00000000-0005-0000-0000-000099000000}"/>
    <cellStyle name="Calculation 3 2" xfId="185" xr:uid="{00000000-0005-0000-0000-00009A000000}"/>
    <cellStyle name="Calculation 3 2 10" xfId="186" xr:uid="{00000000-0005-0000-0000-00009B000000}"/>
    <cellStyle name="Calculation 3 2 2" xfId="187" xr:uid="{00000000-0005-0000-0000-00009C000000}"/>
    <cellStyle name="Calculation 3 2 2 2" xfId="188" xr:uid="{00000000-0005-0000-0000-00009D000000}"/>
    <cellStyle name="Calculation 3 2 2 2 2" xfId="189" xr:uid="{00000000-0005-0000-0000-00009E000000}"/>
    <cellStyle name="Calculation 3 2 2 3" xfId="190" xr:uid="{00000000-0005-0000-0000-00009F000000}"/>
    <cellStyle name="Calculation 3 2 3" xfId="191" xr:uid="{00000000-0005-0000-0000-0000A0000000}"/>
    <cellStyle name="Calculation 3 2 3 2" xfId="192" xr:uid="{00000000-0005-0000-0000-0000A1000000}"/>
    <cellStyle name="Calculation 3 2 3 2 2" xfId="193" xr:uid="{00000000-0005-0000-0000-0000A2000000}"/>
    <cellStyle name="Calculation 3 2 3 3" xfId="194" xr:uid="{00000000-0005-0000-0000-0000A3000000}"/>
    <cellStyle name="Calculation 3 2 4" xfId="195" xr:uid="{00000000-0005-0000-0000-0000A4000000}"/>
    <cellStyle name="Calculation 3 2 4 2" xfId="196" xr:uid="{00000000-0005-0000-0000-0000A5000000}"/>
    <cellStyle name="Calculation 3 2 4 2 2" xfId="197" xr:uid="{00000000-0005-0000-0000-0000A6000000}"/>
    <cellStyle name="Calculation 3 2 4 3" xfId="198" xr:uid="{00000000-0005-0000-0000-0000A7000000}"/>
    <cellStyle name="Calculation 3 2 5" xfId="199" xr:uid="{00000000-0005-0000-0000-0000A8000000}"/>
    <cellStyle name="Calculation 3 2 5 2" xfId="200" xr:uid="{00000000-0005-0000-0000-0000A9000000}"/>
    <cellStyle name="Calculation 3 2 5 2 2" xfId="201" xr:uid="{00000000-0005-0000-0000-0000AA000000}"/>
    <cellStyle name="Calculation 3 2 5 3" xfId="202" xr:uid="{00000000-0005-0000-0000-0000AB000000}"/>
    <cellStyle name="Calculation 3 2 6" xfId="203" xr:uid="{00000000-0005-0000-0000-0000AC000000}"/>
    <cellStyle name="Calculation 3 2 6 2" xfId="204" xr:uid="{00000000-0005-0000-0000-0000AD000000}"/>
    <cellStyle name="Calculation 3 2 6 2 2" xfId="205" xr:uid="{00000000-0005-0000-0000-0000AE000000}"/>
    <cellStyle name="Calculation 3 2 6 3" xfId="206" xr:uid="{00000000-0005-0000-0000-0000AF000000}"/>
    <cellStyle name="Calculation 3 2 7" xfId="207" xr:uid="{00000000-0005-0000-0000-0000B0000000}"/>
    <cellStyle name="Calculation 3 2 7 2" xfId="208" xr:uid="{00000000-0005-0000-0000-0000B1000000}"/>
    <cellStyle name="Calculation 3 2 7 2 2" xfId="209" xr:uid="{00000000-0005-0000-0000-0000B2000000}"/>
    <cellStyle name="Calculation 3 2 7 3" xfId="210" xr:uid="{00000000-0005-0000-0000-0000B3000000}"/>
    <cellStyle name="Calculation 3 2 8" xfId="211" xr:uid="{00000000-0005-0000-0000-0000B4000000}"/>
    <cellStyle name="Calculation 3 2 8 2" xfId="212" xr:uid="{00000000-0005-0000-0000-0000B5000000}"/>
    <cellStyle name="Calculation 3 2 8 2 2" xfId="213" xr:uid="{00000000-0005-0000-0000-0000B6000000}"/>
    <cellStyle name="Calculation 3 2 8 3" xfId="214" xr:uid="{00000000-0005-0000-0000-0000B7000000}"/>
    <cellStyle name="Calculation 3 2 9" xfId="215" xr:uid="{00000000-0005-0000-0000-0000B8000000}"/>
    <cellStyle name="Calculation 3 2 9 2" xfId="216" xr:uid="{00000000-0005-0000-0000-0000B9000000}"/>
    <cellStyle name="Calculation 3 3" xfId="217" xr:uid="{00000000-0005-0000-0000-0000BA000000}"/>
    <cellStyle name="Calculation 3 3 2" xfId="218" xr:uid="{00000000-0005-0000-0000-0000BB000000}"/>
    <cellStyle name="Calculation 3 3 2 2" xfId="219" xr:uid="{00000000-0005-0000-0000-0000BC000000}"/>
    <cellStyle name="Calculation 3 3 3" xfId="220" xr:uid="{00000000-0005-0000-0000-0000BD000000}"/>
    <cellStyle name="Calculation 3 4" xfId="221" xr:uid="{00000000-0005-0000-0000-0000BE000000}"/>
    <cellStyle name="Calculation 3 4 2" xfId="222" xr:uid="{00000000-0005-0000-0000-0000BF000000}"/>
    <cellStyle name="Calculation 3 4 2 2" xfId="223" xr:uid="{00000000-0005-0000-0000-0000C0000000}"/>
    <cellStyle name="Calculation 3 4 3" xfId="224" xr:uid="{00000000-0005-0000-0000-0000C1000000}"/>
    <cellStyle name="Calculation 3 5" xfId="225" xr:uid="{00000000-0005-0000-0000-0000C2000000}"/>
    <cellStyle name="Calculation 3 5 2" xfId="226" xr:uid="{00000000-0005-0000-0000-0000C3000000}"/>
    <cellStyle name="Calculation 3 5 2 2" xfId="227" xr:uid="{00000000-0005-0000-0000-0000C4000000}"/>
    <cellStyle name="Calculation 3 5 3" xfId="228" xr:uid="{00000000-0005-0000-0000-0000C5000000}"/>
    <cellStyle name="Calculation 3 6" xfId="229" xr:uid="{00000000-0005-0000-0000-0000C6000000}"/>
    <cellStyle name="Calculation 3 6 2" xfId="230" xr:uid="{00000000-0005-0000-0000-0000C7000000}"/>
    <cellStyle name="Calculation 3 6 2 2" xfId="231" xr:uid="{00000000-0005-0000-0000-0000C8000000}"/>
    <cellStyle name="Calculation 3 6 3" xfId="232" xr:uid="{00000000-0005-0000-0000-0000C9000000}"/>
    <cellStyle name="Calculation 3 7" xfId="233" xr:uid="{00000000-0005-0000-0000-0000CA000000}"/>
    <cellStyle name="Calculation 3 7 2" xfId="234" xr:uid="{00000000-0005-0000-0000-0000CB000000}"/>
    <cellStyle name="Calculation 3 7 2 2" xfId="235" xr:uid="{00000000-0005-0000-0000-0000CC000000}"/>
    <cellStyle name="Calculation 3 7 3" xfId="236" xr:uid="{00000000-0005-0000-0000-0000CD000000}"/>
    <cellStyle name="Calculation 3 8" xfId="237" xr:uid="{00000000-0005-0000-0000-0000CE000000}"/>
    <cellStyle name="Calculation 3 8 2" xfId="238" xr:uid="{00000000-0005-0000-0000-0000CF000000}"/>
    <cellStyle name="Calculation 3 8 2 2" xfId="239" xr:uid="{00000000-0005-0000-0000-0000D0000000}"/>
    <cellStyle name="Calculation 3 8 3" xfId="240" xr:uid="{00000000-0005-0000-0000-0000D1000000}"/>
    <cellStyle name="Calculation 3 9" xfId="241" xr:uid="{00000000-0005-0000-0000-0000D2000000}"/>
    <cellStyle name="Calculation 3 9 2" xfId="242" xr:uid="{00000000-0005-0000-0000-0000D3000000}"/>
    <cellStyle name="Calculation 3 9 2 2" xfId="243" xr:uid="{00000000-0005-0000-0000-0000D4000000}"/>
    <cellStyle name="Calculation 3 9 3" xfId="244" xr:uid="{00000000-0005-0000-0000-0000D5000000}"/>
    <cellStyle name="Calculation 4" xfId="245" xr:uid="{00000000-0005-0000-0000-0000D6000000}"/>
    <cellStyle name="Calculation 4 10" xfId="246" xr:uid="{00000000-0005-0000-0000-0000D7000000}"/>
    <cellStyle name="Calculation 4 10 2" xfId="247" xr:uid="{00000000-0005-0000-0000-0000D8000000}"/>
    <cellStyle name="Calculation 4 11" xfId="248" xr:uid="{00000000-0005-0000-0000-0000D9000000}"/>
    <cellStyle name="Calculation 4 2" xfId="249" xr:uid="{00000000-0005-0000-0000-0000DA000000}"/>
    <cellStyle name="Calculation 4 2 10" xfId="250" xr:uid="{00000000-0005-0000-0000-0000DB000000}"/>
    <cellStyle name="Calculation 4 2 2" xfId="251" xr:uid="{00000000-0005-0000-0000-0000DC000000}"/>
    <cellStyle name="Calculation 4 2 2 2" xfId="252" xr:uid="{00000000-0005-0000-0000-0000DD000000}"/>
    <cellStyle name="Calculation 4 2 2 2 2" xfId="253" xr:uid="{00000000-0005-0000-0000-0000DE000000}"/>
    <cellStyle name="Calculation 4 2 2 3" xfId="254" xr:uid="{00000000-0005-0000-0000-0000DF000000}"/>
    <cellStyle name="Calculation 4 2 3" xfId="255" xr:uid="{00000000-0005-0000-0000-0000E0000000}"/>
    <cellStyle name="Calculation 4 2 3 2" xfId="256" xr:uid="{00000000-0005-0000-0000-0000E1000000}"/>
    <cellStyle name="Calculation 4 2 3 2 2" xfId="257" xr:uid="{00000000-0005-0000-0000-0000E2000000}"/>
    <cellStyle name="Calculation 4 2 3 3" xfId="258" xr:uid="{00000000-0005-0000-0000-0000E3000000}"/>
    <cellStyle name="Calculation 4 2 4" xfId="259" xr:uid="{00000000-0005-0000-0000-0000E4000000}"/>
    <cellStyle name="Calculation 4 2 4 2" xfId="260" xr:uid="{00000000-0005-0000-0000-0000E5000000}"/>
    <cellStyle name="Calculation 4 2 4 2 2" xfId="261" xr:uid="{00000000-0005-0000-0000-0000E6000000}"/>
    <cellStyle name="Calculation 4 2 4 3" xfId="262" xr:uid="{00000000-0005-0000-0000-0000E7000000}"/>
    <cellStyle name="Calculation 4 2 5" xfId="263" xr:uid="{00000000-0005-0000-0000-0000E8000000}"/>
    <cellStyle name="Calculation 4 2 5 2" xfId="264" xr:uid="{00000000-0005-0000-0000-0000E9000000}"/>
    <cellStyle name="Calculation 4 2 5 2 2" xfId="265" xr:uid="{00000000-0005-0000-0000-0000EA000000}"/>
    <cellStyle name="Calculation 4 2 5 3" xfId="266" xr:uid="{00000000-0005-0000-0000-0000EB000000}"/>
    <cellStyle name="Calculation 4 2 6" xfId="267" xr:uid="{00000000-0005-0000-0000-0000EC000000}"/>
    <cellStyle name="Calculation 4 2 6 2" xfId="268" xr:uid="{00000000-0005-0000-0000-0000ED000000}"/>
    <cellStyle name="Calculation 4 2 6 2 2" xfId="269" xr:uid="{00000000-0005-0000-0000-0000EE000000}"/>
    <cellStyle name="Calculation 4 2 6 3" xfId="270" xr:uid="{00000000-0005-0000-0000-0000EF000000}"/>
    <cellStyle name="Calculation 4 2 7" xfId="271" xr:uid="{00000000-0005-0000-0000-0000F0000000}"/>
    <cellStyle name="Calculation 4 2 7 2" xfId="272" xr:uid="{00000000-0005-0000-0000-0000F1000000}"/>
    <cellStyle name="Calculation 4 2 7 2 2" xfId="273" xr:uid="{00000000-0005-0000-0000-0000F2000000}"/>
    <cellStyle name="Calculation 4 2 7 3" xfId="274" xr:uid="{00000000-0005-0000-0000-0000F3000000}"/>
    <cellStyle name="Calculation 4 2 8" xfId="275" xr:uid="{00000000-0005-0000-0000-0000F4000000}"/>
    <cellStyle name="Calculation 4 2 8 2" xfId="276" xr:uid="{00000000-0005-0000-0000-0000F5000000}"/>
    <cellStyle name="Calculation 4 2 8 2 2" xfId="277" xr:uid="{00000000-0005-0000-0000-0000F6000000}"/>
    <cellStyle name="Calculation 4 2 8 3" xfId="278" xr:uid="{00000000-0005-0000-0000-0000F7000000}"/>
    <cellStyle name="Calculation 4 2 9" xfId="279" xr:uid="{00000000-0005-0000-0000-0000F8000000}"/>
    <cellStyle name="Calculation 4 2 9 2" xfId="280" xr:uid="{00000000-0005-0000-0000-0000F9000000}"/>
    <cellStyle name="Calculation 4 3" xfId="281" xr:uid="{00000000-0005-0000-0000-0000FA000000}"/>
    <cellStyle name="Calculation 4 3 2" xfId="282" xr:uid="{00000000-0005-0000-0000-0000FB000000}"/>
    <cellStyle name="Calculation 4 3 2 2" xfId="283" xr:uid="{00000000-0005-0000-0000-0000FC000000}"/>
    <cellStyle name="Calculation 4 3 3" xfId="284" xr:uid="{00000000-0005-0000-0000-0000FD000000}"/>
    <cellStyle name="Calculation 4 4" xfId="285" xr:uid="{00000000-0005-0000-0000-0000FE000000}"/>
    <cellStyle name="Calculation 4 4 2" xfId="286" xr:uid="{00000000-0005-0000-0000-0000FF000000}"/>
    <cellStyle name="Calculation 4 4 2 2" xfId="287" xr:uid="{00000000-0005-0000-0000-000000010000}"/>
    <cellStyle name="Calculation 4 4 3" xfId="288" xr:uid="{00000000-0005-0000-0000-000001010000}"/>
    <cellStyle name="Calculation 4 5" xfId="289" xr:uid="{00000000-0005-0000-0000-000002010000}"/>
    <cellStyle name="Calculation 4 5 2" xfId="290" xr:uid="{00000000-0005-0000-0000-000003010000}"/>
    <cellStyle name="Calculation 4 5 2 2" xfId="291" xr:uid="{00000000-0005-0000-0000-000004010000}"/>
    <cellStyle name="Calculation 4 5 3" xfId="292" xr:uid="{00000000-0005-0000-0000-000005010000}"/>
    <cellStyle name="Calculation 4 6" xfId="293" xr:uid="{00000000-0005-0000-0000-000006010000}"/>
    <cellStyle name="Calculation 4 6 2" xfId="294" xr:uid="{00000000-0005-0000-0000-000007010000}"/>
    <cellStyle name="Calculation 4 6 2 2" xfId="295" xr:uid="{00000000-0005-0000-0000-000008010000}"/>
    <cellStyle name="Calculation 4 6 3" xfId="296" xr:uid="{00000000-0005-0000-0000-000009010000}"/>
    <cellStyle name="Calculation 4 7" xfId="297" xr:uid="{00000000-0005-0000-0000-00000A010000}"/>
    <cellStyle name="Calculation 4 7 2" xfId="298" xr:uid="{00000000-0005-0000-0000-00000B010000}"/>
    <cellStyle name="Calculation 4 7 2 2" xfId="299" xr:uid="{00000000-0005-0000-0000-00000C010000}"/>
    <cellStyle name="Calculation 4 7 3" xfId="300" xr:uid="{00000000-0005-0000-0000-00000D010000}"/>
    <cellStyle name="Calculation 4 8" xfId="301" xr:uid="{00000000-0005-0000-0000-00000E010000}"/>
    <cellStyle name="Calculation 4 8 2" xfId="302" xr:uid="{00000000-0005-0000-0000-00000F010000}"/>
    <cellStyle name="Calculation 4 8 2 2" xfId="303" xr:uid="{00000000-0005-0000-0000-000010010000}"/>
    <cellStyle name="Calculation 4 8 3" xfId="304" xr:uid="{00000000-0005-0000-0000-000011010000}"/>
    <cellStyle name="Calculation 4 9" xfId="305" xr:uid="{00000000-0005-0000-0000-000012010000}"/>
    <cellStyle name="Calculation 4 9 2" xfId="306" xr:uid="{00000000-0005-0000-0000-000013010000}"/>
    <cellStyle name="Calculation 4 9 2 2" xfId="307" xr:uid="{00000000-0005-0000-0000-000014010000}"/>
    <cellStyle name="Calculation 4 9 3" xfId="308" xr:uid="{00000000-0005-0000-0000-000015010000}"/>
    <cellStyle name="ChartingText" xfId="309" xr:uid="{00000000-0005-0000-0000-000016010000}"/>
    <cellStyle name="Check Cell 2" xfId="310" xr:uid="{00000000-0005-0000-0000-000017010000}"/>
    <cellStyle name="Check Cell 2 2" xfId="311" xr:uid="{00000000-0005-0000-0000-000018010000}"/>
    <cellStyle name="Check Cell 3" xfId="312" xr:uid="{00000000-0005-0000-0000-000019010000}"/>
    <cellStyle name="Check Cell 4" xfId="313" xr:uid="{00000000-0005-0000-0000-00001A010000}"/>
    <cellStyle name="ColumnHeaderNormal" xfId="314" xr:uid="{00000000-0005-0000-0000-00001B010000}"/>
    <cellStyle name="Comma" xfId="1" builtinId="3"/>
    <cellStyle name="Comma 16" xfId="315" xr:uid="{00000000-0005-0000-0000-00001D010000}"/>
    <cellStyle name="Comma 2" xfId="2" xr:uid="{00000000-0005-0000-0000-00001E010000}"/>
    <cellStyle name="Comma 2 2" xfId="3" xr:uid="{00000000-0005-0000-0000-00001F010000}"/>
    <cellStyle name="Comma 2 2 2" xfId="316" xr:uid="{00000000-0005-0000-0000-000020010000}"/>
    <cellStyle name="Comma 2 2 2 2" xfId="317" xr:uid="{00000000-0005-0000-0000-000021010000}"/>
    <cellStyle name="Comma 2 2 2 3" xfId="318" xr:uid="{00000000-0005-0000-0000-000022010000}"/>
    <cellStyle name="Comma 2 3" xfId="319" xr:uid="{00000000-0005-0000-0000-000023010000}"/>
    <cellStyle name="Comma 2 4" xfId="320" xr:uid="{00000000-0005-0000-0000-000024010000}"/>
    <cellStyle name="Comma 2 5" xfId="321" xr:uid="{00000000-0005-0000-0000-000025010000}"/>
    <cellStyle name="Comma 3" xfId="4" xr:uid="{00000000-0005-0000-0000-000026010000}"/>
    <cellStyle name="Comma 3 2" xfId="5" xr:uid="{00000000-0005-0000-0000-000027010000}"/>
    <cellStyle name="Comma 4" xfId="6" xr:uid="{00000000-0005-0000-0000-000028010000}"/>
    <cellStyle name="Comma 4 2" xfId="322" xr:uid="{00000000-0005-0000-0000-000029010000}"/>
    <cellStyle name="Comma 4 2 2" xfId="323" xr:uid="{00000000-0005-0000-0000-00002A010000}"/>
    <cellStyle name="Comma 4 3" xfId="324" xr:uid="{00000000-0005-0000-0000-00002B010000}"/>
    <cellStyle name="Comma 4 4" xfId="325" xr:uid="{00000000-0005-0000-0000-00002C010000}"/>
    <cellStyle name="Comma 5" xfId="7" xr:uid="{00000000-0005-0000-0000-00002D010000}"/>
    <cellStyle name="Comma 5 2" xfId="326" xr:uid="{00000000-0005-0000-0000-00002E010000}"/>
    <cellStyle name="Comma 5 3" xfId="8" xr:uid="{00000000-0005-0000-0000-00002F010000}"/>
    <cellStyle name="Comma 6" xfId="9" xr:uid="{00000000-0005-0000-0000-000030010000}"/>
    <cellStyle name="Comma 6 2" xfId="327" xr:uid="{00000000-0005-0000-0000-000031010000}"/>
    <cellStyle name="Comma 7" xfId="10" xr:uid="{00000000-0005-0000-0000-000032010000}"/>
    <cellStyle name="Comma 7 2" xfId="328" xr:uid="{00000000-0005-0000-0000-000033010000}"/>
    <cellStyle name="Comma 8" xfId="329" xr:uid="{00000000-0005-0000-0000-000034010000}"/>
    <cellStyle name="Currency 2" xfId="11" xr:uid="{00000000-0005-0000-0000-000036010000}"/>
    <cellStyle name="Currency 2 2" xfId="29" xr:uid="{00000000-0005-0000-0000-000037010000}"/>
    <cellStyle name="Currency 2 2 2" xfId="330" xr:uid="{00000000-0005-0000-0000-000038010000}"/>
    <cellStyle name="Currency 2 2 2 2" xfId="331" xr:uid="{00000000-0005-0000-0000-000039010000}"/>
    <cellStyle name="Currency 2 2 2 3" xfId="332" xr:uid="{00000000-0005-0000-0000-00003A010000}"/>
    <cellStyle name="Currency 2 3" xfId="333" xr:uid="{00000000-0005-0000-0000-00003B010000}"/>
    <cellStyle name="Currency 3" xfId="12" xr:uid="{00000000-0005-0000-0000-00003C010000}"/>
    <cellStyle name="Currency 3 2" xfId="334" xr:uid="{00000000-0005-0000-0000-00003D010000}"/>
    <cellStyle name="Currency 3 2 2" xfId="335" xr:uid="{00000000-0005-0000-0000-00003E010000}"/>
    <cellStyle name="Currency 3 3" xfId="336" xr:uid="{00000000-0005-0000-0000-00003F010000}"/>
    <cellStyle name="Currency 3 4" xfId="337" xr:uid="{00000000-0005-0000-0000-000040010000}"/>
    <cellStyle name="Currency 4" xfId="338" xr:uid="{00000000-0005-0000-0000-000041010000}"/>
    <cellStyle name="Currency 5" xfId="339" xr:uid="{00000000-0005-0000-0000-000042010000}"/>
    <cellStyle name="Explanatory Text 2" xfId="340" xr:uid="{00000000-0005-0000-0000-000043010000}"/>
    <cellStyle name="Explanatory Text 2 2" xfId="341" xr:uid="{00000000-0005-0000-0000-000044010000}"/>
    <cellStyle name="Explanatory Text 3" xfId="342" xr:uid="{00000000-0005-0000-0000-000045010000}"/>
    <cellStyle name="Explanatory Text 4" xfId="343" xr:uid="{00000000-0005-0000-0000-000046010000}"/>
    <cellStyle name="g4Num" xfId="344" xr:uid="{00000000-0005-0000-0000-000047010000}"/>
    <cellStyle name="g4Percent" xfId="345" xr:uid="{00000000-0005-0000-0000-000048010000}"/>
    <cellStyle name="gAsDays" xfId="346" xr:uid="{00000000-0005-0000-0000-000049010000}"/>
    <cellStyle name="gAsMultiple" xfId="347" xr:uid="{00000000-0005-0000-0000-00004A010000}"/>
    <cellStyle name="gAsNum" xfId="348" xr:uid="{00000000-0005-0000-0000-00004B010000}"/>
    <cellStyle name="gAsPercent" xfId="349" xr:uid="{00000000-0005-0000-0000-00004C010000}"/>
    <cellStyle name="gAsText" xfId="350" xr:uid="{00000000-0005-0000-0000-00004D010000}"/>
    <cellStyle name="gColumnTop" xfId="351" xr:uid="{00000000-0005-0000-0000-00004E010000}"/>
    <cellStyle name="gDays" xfId="352" xr:uid="{00000000-0005-0000-0000-00004F010000}"/>
    <cellStyle name="gHeading" xfId="353" xr:uid="{00000000-0005-0000-0000-000050010000}"/>
    <cellStyle name="gLastStep" xfId="354" xr:uid="{00000000-0005-0000-0000-000051010000}"/>
    <cellStyle name="gMultiple" xfId="355" xr:uid="{00000000-0005-0000-0000-000052010000}"/>
    <cellStyle name="gNum" xfId="356" xr:uid="{00000000-0005-0000-0000-000053010000}"/>
    <cellStyle name="Good 2" xfId="357" xr:uid="{00000000-0005-0000-0000-000054010000}"/>
    <cellStyle name="Good 2 2" xfId="358" xr:uid="{00000000-0005-0000-0000-000055010000}"/>
    <cellStyle name="Good 3" xfId="359" xr:uid="{00000000-0005-0000-0000-000056010000}"/>
    <cellStyle name="Good 4" xfId="360" xr:uid="{00000000-0005-0000-0000-000057010000}"/>
    <cellStyle name="gPercent" xfId="361" xr:uid="{00000000-0005-0000-0000-000058010000}"/>
    <cellStyle name="gText" xfId="362" xr:uid="{00000000-0005-0000-0000-000059010000}"/>
    <cellStyle name="gUSD" xfId="363" xr:uid="{00000000-0005-0000-0000-00005A010000}"/>
    <cellStyle name="Heading 1 2" xfId="364" xr:uid="{00000000-0005-0000-0000-00005B010000}"/>
    <cellStyle name="Heading 1 2 2" xfId="365" xr:uid="{00000000-0005-0000-0000-00005C010000}"/>
    <cellStyle name="Heading 1 3" xfId="366" xr:uid="{00000000-0005-0000-0000-00005D010000}"/>
    <cellStyle name="Heading 1 4" xfId="367" xr:uid="{00000000-0005-0000-0000-00005E010000}"/>
    <cellStyle name="Heading 2 2" xfId="368" xr:uid="{00000000-0005-0000-0000-00005F010000}"/>
    <cellStyle name="Heading 2 2 2" xfId="369" xr:uid="{00000000-0005-0000-0000-000060010000}"/>
    <cellStyle name="Heading 2 3" xfId="370" xr:uid="{00000000-0005-0000-0000-000061010000}"/>
    <cellStyle name="Heading 2 4" xfId="371" xr:uid="{00000000-0005-0000-0000-000062010000}"/>
    <cellStyle name="Heading 3 2" xfId="372" xr:uid="{00000000-0005-0000-0000-000063010000}"/>
    <cellStyle name="Heading 3 2 2" xfId="373" xr:uid="{00000000-0005-0000-0000-000064010000}"/>
    <cellStyle name="Heading 3 3" xfId="374" xr:uid="{00000000-0005-0000-0000-000065010000}"/>
    <cellStyle name="Heading 3 3 2" xfId="375" xr:uid="{00000000-0005-0000-0000-000066010000}"/>
    <cellStyle name="Heading 3 3 3" xfId="376" xr:uid="{00000000-0005-0000-0000-000067010000}"/>
    <cellStyle name="Heading 3 3 4" xfId="377" xr:uid="{00000000-0005-0000-0000-000068010000}"/>
    <cellStyle name="Heading 3 4" xfId="378" xr:uid="{00000000-0005-0000-0000-000069010000}"/>
    <cellStyle name="Heading 3 4 2" xfId="379" xr:uid="{00000000-0005-0000-0000-00006A010000}"/>
    <cellStyle name="Heading 3 4 3" xfId="380" xr:uid="{00000000-0005-0000-0000-00006B010000}"/>
    <cellStyle name="Heading 3 4 4" xfId="381" xr:uid="{00000000-0005-0000-0000-00006C010000}"/>
    <cellStyle name="Heading 4 2" xfId="382" xr:uid="{00000000-0005-0000-0000-00006D010000}"/>
    <cellStyle name="Heading 4 2 2" xfId="383" xr:uid="{00000000-0005-0000-0000-00006E010000}"/>
    <cellStyle name="Heading 4 3" xfId="384" xr:uid="{00000000-0005-0000-0000-00006F010000}"/>
    <cellStyle name="Heading 4 4" xfId="385" xr:uid="{00000000-0005-0000-0000-000070010000}"/>
    <cellStyle name="Hyperlink" xfId="979" builtinId="8"/>
    <cellStyle name="Hyperlink 2" xfId="13" xr:uid="{00000000-0005-0000-0000-000071010000}"/>
    <cellStyle name="Input 2" xfId="386" xr:uid="{00000000-0005-0000-0000-000072010000}"/>
    <cellStyle name="Input 2 2" xfId="387" xr:uid="{00000000-0005-0000-0000-000073010000}"/>
    <cellStyle name="Input 3" xfId="388" xr:uid="{00000000-0005-0000-0000-000074010000}"/>
    <cellStyle name="Input 3 10" xfId="389" xr:uid="{00000000-0005-0000-0000-000075010000}"/>
    <cellStyle name="Input 3 10 2" xfId="390" xr:uid="{00000000-0005-0000-0000-000076010000}"/>
    <cellStyle name="Input 3 11" xfId="391" xr:uid="{00000000-0005-0000-0000-000077010000}"/>
    <cellStyle name="Input 3 2" xfId="392" xr:uid="{00000000-0005-0000-0000-000078010000}"/>
    <cellStyle name="Input 3 2 10" xfId="393" xr:uid="{00000000-0005-0000-0000-000079010000}"/>
    <cellStyle name="Input 3 2 2" xfId="394" xr:uid="{00000000-0005-0000-0000-00007A010000}"/>
    <cellStyle name="Input 3 2 2 2" xfId="395" xr:uid="{00000000-0005-0000-0000-00007B010000}"/>
    <cellStyle name="Input 3 2 2 2 2" xfId="396" xr:uid="{00000000-0005-0000-0000-00007C010000}"/>
    <cellStyle name="Input 3 2 2 3" xfId="397" xr:uid="{00000000-0005-0000-0000-00007D010000}"/>
    <cellStyle name="Input 3 2 3" xfId="398" xr:uid="{00000000-0005-0000-0000-00007E010000}"/>
    <cellStyle name="Input 3 2 3 2" xfId="399" xr:uid="{00000000-0005-0000-0000-00007F010000}"/>
    <cellStyle name="Input 3 2 3 2 2" xfId="400" xr:uid="{00000000-0005-0000-0000-000080010000}"/>
    <cellStyle name="Input 3 2 3 3" xfId="401" xr:uid="{00000000-0005-0000-0000-000081010000}"/>
    <cellStyle name="Input 3 2 4" xfId="402" xr:uid="{00000000-0005-0000-0000-000082010000}"/>
    <cellStyle name="Input 3 2 4 2" xfId="403" xr:uid="{00000000-0005-0000-0000-000083010000}"/>
    <cellStyle name="Input 3 2 4 2 2" xfId="404" xr:uid="{00000000-0005-0000-0000-000084010000}"/>
    <cellStyle name="Input 3 2 4 3" xfId="405" xr:uid="{00000000-0005-0000-0000-000085010000}"/>
    <cellStyle name="Input 3 2 5" xfId="406" xr:uid="{00000000-0005-0000-0000-000086010000}"/>
    <cellStyle name="Input 3 2 5 2" xfId="407" xr:uid="{00000000-0005-0000-0000-000087010000}"/>
    <cellStyle name="Input 3 2 5 2 2" xfId="408" xr:uid="{00000000-0005-0000-0000-000088010000}"/>
    <cellStyle name="Input 3 2 5 3" xfId="409" xr:uid="{00000000-0005-0000-0000-000089010000}"/>
    <cellStyle name="Input 3 2 6" xfId="410" xr:uid="{00000000-0005-0000-0000-00008A010000}"/>
    <cellStyle name="Input 3 2 6 2" xfId="411" xr:uid="{00000000-0005-0000-0000-00008B010000}"/>
    <cellStyle name="Input 3 2 6 2 2" xfId="412" xr:uid="{00000000-0005-0000-0000-00008C010000}"/>
    <cellStyle name="Input 3 2 6 3" xfId="413" xr:uid="{00000000-0005-0000-0000-00008D010000}"/>
    <cellStyle name="Input 3 2 7" xfId="414" xr:uid="{00000000-0005-0000-0000-00008E010000}"/>
    <cellStyle name="Input 3 2 7 2" xfId="415" xr:uid="{00000000-0005-0000-0000-00008F010000}"/>
    <cellStyle name="Input 3 2 7 2 2" xfId="416" xr:uid="{00000000-0005-0000-0000-000090010000}"/>
    <cellStyle name="Input 3 2 7 3" xfId="417" xr:uid="{00000000-0005-0000-0000-000091010000}"/>
    <cellStyle name="Input 3 2 8" xfId="418" xr:uid="{00000000-0005-0000-0000-000092010000}"/>
    <cellStyle name="Input 3 2 8 2" xfId="419" xr:uid="{00000000-0005-0000-0000-000093010000}"/>
    <cellStyle name="Input 3 2 8 2 2" xfId="420" xr:uid="{00000000-0005-0000-0000-000094010000}"/>
    <cellStyle name="Input 3 2 8 3" xfId="421" xr:uid="{00000000-0005-0000-0000-000095010000}"/>
    <cellStyle name="Input 3 2 9" xfId="422" xr:uid="{00000000-0005-0000-0000-000096010000}"/>
    <cellStyle name="Input 3 2 9 2" xfId="423" xr:uid="{00000000-0005-0000-0000-000097010000}"/>
    <cellStyle name="Input 3 3" xfId="424" xr:uid="{00000000-0005-0000-0000-000098010000}"/>
    <cellStyle name="Input 3 3 2" xfId="425" xr:uid="{00000000-0005-0000-0000-000099010000}"/>
    <cellStyle name="Input 3 3 2 2" xfId="426" xr:uid="{00000000-0005-0000-0000-00009A010000}"/>
    <cellStyle name="Input 3 3 3" xfId="427" xr:uid="{00000000-0005-0000-0000-00009B010000}"/>
    <cellStyle name="Input 3 4" xfId="428" xr:uid="{00000000-0005-0000-0000-00009C010000}"/>
    <cellStyle name="Input 3 4 2" xfId="429" xr:uid="{00000000-0005-0000-0000-00009D010000}"/>
    <cellStyle name="Input 3 4 2 2" xfId="430" xr:uid="{00000000-0005-0000-0000-00009E010000}"/>
    <cellStyle name="Input 3 4 3" xfId="431" xr:uid="{00000000-0005-0000-0000-00009F010000}"/>
    <cellStyle name="Input 3 5" xfId="432" xr:uid="{00000000-0005-0000-0000-0000A0010000}"/>
    <cellStyle name="Input 3 5 2" xfId="433" xr:uid="{00000000-0005-0000-0000-0000A1010000}"/>
    <cellStyle name="Input 3 5 2 2" xfId="434" xr:uid="{00000000-0005-0000-0000-0000A2010000}"/>
    <cellStyle name="Input 3 5 3" xfId="435" xr:uid="{00000000-0005-0000-0000-0000A3010000}"/>
    <cellStyle name="Input 3 6" xfId="436" xr:uid="{00000000-0005-0000-0000-0000A4010000}"/>
    <cellStyle name="Input 3 6 2" xfId="437" xr:uid="{00000000-0005-0000-0000-0000A5010000}"/>
    <cellStyle name="Input 3 6 2 2" xfId="438" xr:uid="{00000000-0005-0000-0000-0000A6010000}"/>
    <cellStyle name="Input 3 6 3" xfId="439" xr:uid="{00000000-0005-0000-0000-0000A7010000}"/>
    <cellStyle name="Input 3 7" xfId="440" xr:uid="{00000000-0005-0000-0000-0000A8010000}"/>
    <cellStyle name="Input 3 7 2" xfId="441" xr:uid="{00000000-0005-0000-0000-0000A9010000}"/>
    <cellStyle name="Input 3 7 2 2" xfId="442" xr:uid="{00000000-0005-0000-0000-0000AA010000}"/>
    <cellStyle name="Input 3 7 3" xfId="443" xr:uid="{00000000-0005-0000-0000-0000AB010000}"/>
    <cellStyle name="Input 3 8" xfId="444" xr:uid="{00000000-0005-0000-0000-0000AC010000}"/>
    <cellStyle name="Input 3 8 2" xfId="445" xr:uid="{00000000-0005-0000-0000-0000AD010000}"/>
    <cellStyle name="Input 3 8 2 2" xfId="446" xr:uid="{00000000-0005-0000-0000-0000AE010000}"/>
    <cellStyle name="Input 3 8 3" xfId="447" xr:uid="{00000000-0005-0000-0000-0000AF010000}"/>
    <cellStyle name="Input 3 9" xfId="448" xr:uid="{00000000-0005-0000-0000-0000B0010000}"/>
    <cellStyle name="Input 3 9 2" xfId="449" xr:uid="{00000000-0005-0000-0000-0000B1010000}"/>
    <cellStyle name="Input 3 9 2 2" xfId="450" xr:uid="{00000000-0005-0000-0000-0000B2010000}"/>
    <cellStyle name="Input 3 9 3" xfId="451" xr:uid="{00000000-0005-0000-0000-0000B3010000}"/>
    <cellStyle name="Input 4" xfId="452" xr:uid="{00000000-0005-0000-0000-0000B4010000}"/>
    <cellStyle name="Input 4 10" xfId="453" xr:uid="{00000000-0005-0000-0000-0000B5010000}"/>
    <cellStyle name="Input 4 10 2" xfId="454" xr:uid="{00000000-0005-0000-0000-0000B6010000}"/>
    <cellStyle name="Input 4 11" xfId="455" xr:uid="{00000000-0005-0000-0000-0000B7010000}"/>
    <cellStyle name="Input 4 2" xfId="456" xr:uid="{00000000-0005-0000-0000-0000B8010000}"/>
    <cellStyle name="Input 4 2 10" xfId="457" xr:uid="{00000000-0005-0000-0000-0000B9010000}"/>
    <cellStyle name="Input 4 2 2" xfId="458" xr:uid="{00000000-0005-0000-0000-0000BA010000}"/>
    <cellStyle name="Input 4 2 2 2" xfId="459" xr:uid="{00000000-0005-0000-0000-0000BB010000}"/>
    <cellStyle name="Input 4 2 2 2 2" xfId="460" xr:uid="{00000000-0005-0000-0000-0000BC010000}"/>
    <cellStyle name="Input 4 2 2 3" xfId="461" xr:uid="{00000000-0005-0000-0000-0000BD010000}"/>
    <cellStyle name="Input 4 2 3" xfId="462" xr:uid="{00000000-0005-0000-0000-0000BE010000}"/>
    <cellStyle name="Input 4 2 3 2" xfId="463" xr:uid="{00000000-0005-0000-0000-0000BF010000}"/>
    <cellStyle name="Input 4 2 3 2 2" xfId="464" xr:uid="{00000000-0005-0000-0000-0000C0010000}"/>
    <cellStyle name="Input 4 2 3 3" xfId="465" xr:uid="{00000000-0005-0000-0000-0000C1010000}"/>
    <cellStyle name="Input 4 2 4" xfId="466" xr:uid="{00000000-0005-0000-0000-0000C2010000}"/>
    <cellStyle name="Input 4 2 4 2" xfId="467" xr:uid="{00000000-0005-0000-0000-0000C3010000}"/>
    <cellStyle name="Input 4 2 4 2 2" xfId="468" xr:uid="{00000000-0005-0000-0000-0000C4010000}"/>
    <cellStyle name="Input 4 2 4 3" xfId="469" xr:uid="{00000000-0005-0000-0000-0000C5010000}"/>
    <cellStyle name="Input 4 2 5" xfId="470" xr:uid="{00000000-0005-0000-0000-0000C6010000}"/>
    <cellStyle name="Input 4 2 5 2" xfId="471" xr:uid="{00000000-0005-0000-0000-0000C7010000}"/>
    <cellStyle name="Input 4 2 5 2 2" xfId="472" xr:uid="{00000000-0005-0000-0000-0000C8010000}"/>
    <cellStyle name="Input 4 2 5 3" xfId="473" xr:uid="{00000000-0005-0000-0000-0000C9010000}"/>
    <cellStyle name="Input 4 2 6" xfId="474" xr:uid="{00000000-0005-0000-0000-0000CA010000}"/>
    <cellStyle name="Input 4 2 6 2" xfId="475" xr:uid="{00000000-0005-0000-0000-0000CB010000}"/>
    <cellStyle name="Input 4 2 6 2 2" xfId="476" xr:uid="{00000000-0005-0000-0000-0000CC010000}"/>
    <cellStyle name="Input 4 2 6 3" xfId="477" xr:uid="{00000000-0005-0000-0000-0000CD010000}"/>
    <cellStyle name="Input 4 2 7" xfId="478" xr:uid="{00000000-0005-0000-0000-0000CE010000}"/>
    <cellStyle name="Input 4 2 7 2" xfId="479" xr:uid="{00000000-0005-0000-0000-0000CF010000}"/>
    <cellStyle name="Input 4 2 7 2 2" xfId="480" xr:uid="{00000000-0005-0000-0000-0000D0010000}"/>
    <cellStyle name="Input 4 2 7 3" xfId="481" xr:uid="{00000000-0005-0000-0000-0000D1010000}"/>
    <cellStyle name="Input 4 2 8" xfId="482" xr:uid="{00000000-0005-0000-0000-0000D2010000}"/>
    <cellStyle name="Input 4 2 8 2" xfId="483" xr:uid="{00000000-0005-0000-0000-0000D3010000}"/>
    <cellStyle name="Input 4 2 8 2 2" xfId="484" xr:uid="{00000000-0005-0000-0000-0000D4010000}"/>
    <cellStyle name="Input 4 2 8 3" xfId="485" xr:uid="{00000000-0005-0000-0000-0000D5010000}"/>
    <cellStyle name="Input 4 2 9" xfId="486" xr:uid="{00000000-0005-0000-0000-0000D6010000}"/>
    <cellStyle name="Input 4 2 9 2" xfId="487" xr:uid="{00000000-0005-0000-0000-0000D7010000}"/>
    <cellStyle name="Input 4 3" xfId="488" xr:uid="{00000000-0005-0000-0000-0000D8010000}"/>
    <cellStyle name="Input 4 3 2" xfId="489" xr:uid="{00000000-0005-0000-0000-0000D9010000}"/>
    <cellStyle name="Input 4 3 2 2" xfId="490" xr:uid="{00000000-0005-0000-0000-0000DA010000}"/>
    <cellStyle name="Input 4 3 3" xfId="491" xr:uid="{00000000-0005-0000-0000-0000DB010000}"/>
    <cellStyle name="Input 4 4" xfId="492" xr:uid="{00000000-0005-0000-0000-0000DC010000}"/>
    <cellStyle name="Input 4 4 2" xfId="493" xr:uid="{00000000-0005-0000-0000-0000DD010000}"/>
    <cellStyle name="Input 4 4 2 2" xfId="494" xr:uid="{00000000-0005-0000-0000-0000DE010000}"/>
    <cellStyle name="Input 4 4 3" xfId="495" xr:uid="{00000000-0005-0000-0000-0000DF010000}"/>
    <cellStyle name="Input 4 5" xfId="496" xr:uid="{00000000-0005-0000-0000-0000E0010000}"/>
    <cellStyle name="Input 4 5 2" xfId="497" xr:uid="{00000000-0005-0000-0000-0000E1010000}"/>
    <cellStyle name="Input 4 5 2 2" xfId="498" xr:uid="{00000000-0005-0000-0000-0000E2010000}"/>
    <cellStyle name="Input 4 5 3" xfId="499" xr:uid="{00000000-0005-0000-0000-0000E3010000}"/>
    <cellStyle name="Input 4 6" xfId="500" xr:uid="{00000000-0005-0000-0000-0000E4010000}"/>
    <cellStyle name="Input 4 6 2" xfId="501" xr:uid="{00000000-0005-0000-0000-0000E5010000}"/>
    <cellStyle name="Input 4 6 2 2" xfId="502" xr:uid="{00000000-0005-0000-0000-0000E6010000}"/>
    <cellStyle name="Input 4 6 3" xfId="503" xr:uid="{00000000-0005-0000-0000-0000E7010000}"/>
    <cellStyle name="Input 4 7" xfId="504" xr:uid="{00000000-0005-0000-0000-0000E8010000}"/>
    <cellStyle name="Input 4 7 2" xfId="505" xr:uid="{00000000-0005-0000-0000-0000E9010000}"/>
    <cellStyle name="Input 4 7 2 2" xfId="506" xr:uid="{00000000-0005-0000-0000-0000EA010000}"/>
    <cellStyle name="Input 4 7 3" xfId="507" xr:uid="{00000000-0005-0000-0000-0000EB010000}"/>
    <cellStyle name="Input 4 8" xfId="508" xr:uid="{00000000-0005-0000-0000-0000EC010000}"/>
    <cellStyle name="Input 4 8 2" xfId="509" xr:uid="{00000000-0005-0000-0000-0000ED010000}"/>
    <cellStyle name="Input 4 8 2 2" xfId="510" xr:uid="{00000000-0005-0000-0000-0000EE010000}"/>
    <cellStyle name="Input 4 8 3" xfId="511" xr:uid="{00000000-0005-0000-0000-0000EF010000}"/>
    <cellStyle name="Input 4 9" xfId="512" xr:uid="{00000000-0005-0000-0000-0000F0010000}"/>
    <cellStyle name="Input 4 9 2" xfId="513" xr:uid="{00000000-0005-0000-0000-0000F1010000}"/>
    <cellStyle name="Input 4 9 2 2" xfId="514" xr:uid="{00000000-0005-0000-0000-0000F2010000}"/>
    <cellStyle name="Input 4 9 3" xfId="515" xr:uid="{00000000-0005-0000-0000-0000F3010000}"/>
    <cellStyle name="Invisible" xfId="516" xr:uid="{00000000-0005-0000-0000-0000F4010000}"/>
    <cellStyle name="Linked Cell 2" xfId="517" xr:uid="{00000000-0005-0000-0000-0000F5010000}"/>
    <cellStyle name="Linked Cell 2 2" xfId="518" xr:uid="{00000000-0005-0000-0000-0000F6010000}"/>
    <cellStyle name="Linked Cell 3" xfId="519" xr:uid="{00000000-0005-0000-0000-0000F7010000}"/>
    <cellStyle name="Linked Cell 4" xfId="520" xr:uid="{00000000-0005-0000-0000-0000F8010000}"/>
    <cellStyle name="Neutral 2" xfId="521" xr:uid="{00000000-0005-0000-0000-0000F9010000}"/>
    <cellStyle name="Neutral 2 2" xfId="522" xr:uid="{00000000-0005-0000-0000-0000FA010000}"/>
    <cellStyle name="Neutral 3" xfId="523" xr:uid="{00000000-0005-0000-0000-0000FB010000}"/>
    <cellStyle name="Neutral 4" xfId="524" xr:uid="{00000000-0005-0000-0000-0000FC010000}"/>
    <cellStyle name="NewColumnHeaderNormal" xfId="525" xr:uid="{00000000-0005-0000-0000-0000FD010000}"/>
    <cellStyle name="NewSectionHeaderNormal" xfId="526" xr:uid="{00000000-0005-0000-0000-0000FE010000}"/>
    <cellStyle name="NewTitleNormal" xfId="527" xr:uid="{00000000-0005-0000-0000-0000FF010000}"/>
    <cellStyle name="Normal" xfId="0" builtinId="0"/>
    <cellStyle name="Normal 10" xfId="528" xr:uid="{00000000-0005-0000-0000-000001020000}"/>
    <cellStyle name="Normal 11" xfId="529" xr:uid="{00000000-0005-0000-0000-000002020000}"/>
    <cellStyle name="Normal 2" xfId="14" xr:uid="{00000000-0005-0000-0000-000003020000}"/>
    <cellStyle name="Normal 2 2" xfId="15" xr:uid="{00000000-0005-0000-0000-000004020000}"/>
    <cellStyle name="Normal 2 2 2" xfId="27" xr:uid="{00000000-0005-0000-0000-000005020000}"/>
    <cellStyle name="Normal 2 2 2 2" xfId="28" xr:uid="{00000000-0005-0000-0000-000006020000}"/>
    <cellStyle name="Normal 2 2 2 3" xfId="530" xr:uid="{00000000-0005-0000-0000-000007020000}"/>
    <cellStyle name="Normal 2 3" xfId="531" xr:uid="{00000000-0005-0000-0000-000008020000}"/>
    <cellStyle name="Normal 2 4" xfId="532" xr:uid="{00000000-0005-0000-0000-000009020000}"/>
    <cellStyle name="Normal 2 5" xfId="533" xr:uid="{00000000-0005-0000-0000-00000A020000}"/>
    <cellStyle name="Normal 3" xfId="16" xr:uid="{00000000-0005-0000-0000-00000B020000}"/>
    <cellStyle name="Normal 3 2" xfId="534" xr:uid="{00000000-0005-0000-0000-00000C020000}"/>
    <cellStyle name="Normal 3 2 2" xfId="535" xr:uid="{00000000-0005-0000-0000-00000D020000}"/>
    <cellStyle name="Normal 3 2 2 2" xfId="536" xr:uid="{00000000-0005-0000-0000-00000E020000}"/>
    <cellStyle name="Normal 3 2 2 3" xfId="537" xr:uid="{00000000-0005-0000-0000-00000F020000}"/>
    <cellStyle name="Normal 3 3" xfId="538" xr:uid="{00000000-0005-0000-0000-000010020000}"/>
    <cellStyle name="Normal 4" xfId="17" xr:uid="{00000000-0005-0000-0000-000011020000}"/>
    <cellStyle name="Normal 4 2" xfId="18" xr:uid="{00000000-0005-0000-0000-000012020000}"/>
    <cellStyle name="Normal 4 2 2" xfId="539" xr:uid="{00000000-0005-0000-0000-000013020000}"/>
    <cellStyle name="Normal 4 2 3" xfId="540" xr:uid="{00000000-0005-0000-0000-000014020000}"/>
    <cellStyle name="Normal 5" xfId="19" xr:uid="{00000000-0005-0000-0000-000015020000}"/>
    <cellStyle name="Normal 5 2" xfId="30" xr:uid="{00000000-0005-0000-0000-000016020000}"/>
    <cellStyle name="Normal 5 2 2" xfId="541" xr:uid="{00000000-0005-0000-0000-000017020000}"/>
    <cellStyle name="Normal 5 2 3" xfId="542" xr:uid="{00000000-0005-0000-0000-000018020000}"/>
    <cellStyle name="Normal 5 2 4" xfId="543" xr:uid="{00000000-0005-0000-0000-000019020000}"/>
    <cellStyle name="Normal 5 3" xfId="544" xr:uid="{00000000-0005-0000-0000-00001A020000}"/>
    <cellStyle name="Normal 5 3 2" xfId="545" xr:uid="{00000000-0005-0000-0000-00001B020000}"/>
    <cellStyle name="Normal 5 3 3" xfId="546" xr:uid="{00000000-0005-0000-0000-00001C020000}"/>
    <cellStyle name="Normal 5 3 4" xfId="547" xr:uid="{00000000-0005-0000-0000-00001D020000}"/>
    <cellStyle name="Normal 5 4" xfId="548" xr:uid="{00000000-0005-0000-0000-00001E020000}"/>
    <cellStyle name="Normal 5 4 2" xfId="549" xr:uid="{00000000-0005-0000-0000-00001F020000}"/>
    <cellStyle name="Normal 5 4 3" xfId="550" xr:uid="{00000000-0005-0000-0000-000020020000}"/>
    <cellStyle name="Normal 5 4 4" xfId="551" xr:uid="{00000000-0005-0000-0000-000021020000}"/>
    <cellStyle name="Normal 5 5" xfId="552" xr:uid="{00000000-0005-0000-0000-000022020000}"/>
    <cellStyle name="Normal 5 6" xfId="553" xr:uid="{00000000-0005-0000-0000-000023020000}"/>
    <cellStyle name="Normal 5 7" xfId="554" xr:uid="{00000000-0005-0000-0000-000024020000}"/>
    <cellStyle name="Normal 6" xfId="20" xr:uid="{00000000-0005-0000-0000-000025020000}"/>
    <cellStyle name="Normal 6 2" xfId="21" xr:uid="{00000000-0005-0000-0000-000026020000}"/>
    <cellStyle name="Normal 7" xfId="22" xr:uid="{00000000-0005-0000-0000-000027020000}"/>
    <cellStyle name="Normal 7 2" xfId="555" xr:uid="{00000000-0005-0000-0000-000028020000}"/>
    <cellStyle name="Normal 7 3" xfId="556" xr:uid="{00000000-0005-0000-0000-000029020000}"/>
    <cellStyle name="Normal 7 4" xfId="557" xr:uid="{00000000-0005-0000-0000-00002A020000}"/>
    <cellStyle name="Normal 7 5" xfId="558" xr:uid="{00000000-0005-0000-0000-00002B020000}"/>
    <cellStyle name="Normal 8" xfId="559" xr:uid="{00000000-0005-0000-0000-00002C020000}"/>
    <cellStyle name="Normal 8 2" xfId="560" xr:uid="{00000000-0005-0000-0000-00002D020000}"/>
    <cellStyle name="Normal 8 2 2" xfId="561" xr:uid="{00000000-0005-0000-0000-00002E020000}"/>
    <cellStyle name="Normal 8 2 2 2" xfId="562" xr:uid="{00000000-0005-0000-0000-00002F020000}"/>
    <cellStyle name="Normal 8 2 3" xfId="563" xr:uid="{00000000-0005-0000-0000-000030020000}"/>
    <cellStyle name="Normal 8 3" xfId="564" xr:uid="{00000000-0005-0000-0000-000031020000}"/>
    <cellStyle name="Normal 9" xfId="565" xr:uid="{00000000-0005-0000-0000-000032020000}"/>
    <cellStyle name="Normal 9 2" xfId="566" xr:uid="{00000000-0005-0000-0000-000033020000}"/>
    <cellStyle name="Note 2" xfId="567" xr:uid="{00000000-0005-0000-0000-000035020000}"/>
    <cellStyle name="Note 2 2" xfId="568" xr:uid="{00000000-0005-0000-0000-000036020000}"/>
    <cellStyle name="Note 2 3" xfId="569" xr:uid="{00000000-0005-0000-0000-000037020000}"/>
    <cellStyle name="Note 2 4" xfId="570" xr:uid="{00000000-0005-0000-0000-000038020000}"/>
    <cellStyle name="Note 2 5" xfId="571" xr:uid="{00000000-0005-0000-0000-000039020000}"/>
    <cellStyle name="Note 3" xfId="572" xr:uid="{00000000-0005-0000-0000-00003A020000}"/>
    <cellStyle name="Note 3 10" xfId="573" xr:uid="{00000000-0005-0000-0000-00003B020000}"/>
    <cellStyle name="Note 3 10 2" xfId="574" xr:uid="{00000000-0005-0000-0000-00003C020000}"/>
    <cellStyle name="Note 3 11" xfId="575" xr:uid="{00000000-0005-0000-0000-00003D020000}"/>
    <cellStyle name="Note 3 2" xfId="576" xr:uid="{00000000-0005-0000-0000-00003E020000}"/>
    <cellStyle name="Note 3 2 10" xfId="577" xr:uid="{00000000-0005-0000-0000-00003F020000}"/>
    <cellStyle name="Note 3 2 2" xfId="578" xr:uid="{00000000-0005-0000-0000-000040020000}"/>
    <cellStyle name="Note 3 2 2 2" xfId="579" xr:uid="{00000000-0005-0000-0000-000041020000}"/>
    <cellStyle name="Note 3 2 2 2 2" xfId="580" xr:uid="{00000000-0005-0000-0000-000042020000}"/>
    <cellStyle name="Note 3 2 2 3" xfId="581" xr:uid="{00000000-0005-0000-0000-000043020000}"/>
    <cellStyle name="Note 3 2 3" xfId="582" xr:uid="{00000000-0005-0000-0000-000044020000}"/>
    <cellStyle name="Note 3 2 3 2" xfId="583" xr:uid="{00000000-0005-0000-0000-000045020000}"/>
    <cellStyle name="Note 3 2 3 2 2" xfId="584" xr:uid="{00000000-0005-0000-0000-000046020000}"/>
    <cellStyle name="Note 3 2 3 3" xfId="585" xr:uid="{00000000-0005-0000-0000-000047020000}"/>
    <cellStyle name="Note 3 2 4" xfId="586" xr:uid="{00000000-0005-0000-0000-000048020000}"/>
    <cellStyle name="Note 3 2 4 2" xfId="587" xr:uid="{00000000-0005-0000-0000-000049020000}"/>
    <cellStyle name="Note 3 2 4 2 2" xfId="588" xr:uid="{00000000-0005-0000-0000-00004A020000}"/>
    <cellStyle name="Note 3 2 4 3" xfId="589" xr:uid="{00000000-0005-0000-0000-00004B020000}"/>
    <cellStyle name="Note 3 2 5" xfId="590" xr:uid="{00000000-0005-0000-0000-00004C020000}"/>
    <cellStyle name="Note 3 2 5 2" xfId="591" xr:uid="{00000000-0005-0000-0000-00004D020000}"/>
    <cellStyle name="Note 3 2 5 2 2" xfId="592" xr:uid="{00000000-0005-0000-0000-00004E020000}"/>
    <cellStyle name="Note 3 2 5 3" xfId="593" xr:uid="{00000000-0005-0000-0000-00004F020000}"/>
    <cellStyle name="Note 3 2 6" xfId="594" xr:uid="{00000000-0005-0000-0000-000050020000}"/>
    <cellStyle name="Note 3 2 6 2" xfId="595" xr:uid="{00000000-0005-0000-0000-000051020000}"/>
    <cellStyle name="Note 3 2 6 2 2" xfId="596" xr:uid="{00000000-0005-0000-0000-000052020000}"/>
    <cellStyle name="Note 3 2 6 3" xfId="597" xr:uid="{00000000-0005-0000-0000-000053020000}"/>
    <cellStyle name="Note 3 2 7" xfId="598" xr:uid="{00000000-0005-0000-0000-000054020000}"/>
    <cellStyle name="Note 3 2 7 2" xfId="599" xr:uid="{00000000-0005-0000-0000-000055020000}"/>
    <cellStyle name="Note 3 2 7 2 2" xfId="600" xr:uid="{00000000-0005-0000-0000-000056020000}"/>
    <cellStyle name="Note 3 2 7 3" xfId="601" xr:uid="{00000000-0005-0000-0000-000057020000}"/>
    <cellStyle name="Note 3 2 8" xfId="602" xr:uid="{00000000-0005-0000-0000-000058020000}"/>
    <cellStyle name="Note 3 2 8 2" xfId="603" xr:uid="{00000000-0005-0000-0000-000059020000}"/>
    <cellStyle name="Note 3 2 8 2 2" xfId="604" xr:uid="{00000000-0005-0000-0000-00005A020000}"/>
    <cellStyle name="Note 3 2 8 3" xfId="605" xr:uid="{00000000-0005-0000-0000-00005B020000}"/>
    <cellStyle name="Note 3 2 9" xfId="606" xr:uid="{00000000-0005-0000-0000-00005C020000}"/>
    <cellStyle name="Note 3 2 9 2" xfId="607" xr:uid="{00000000-0005-0000-0000-00005D020000}"/>
    <cellStyle name="Note 3 3" xfId="608" xr:uid="{00000000-0005-0000-0000-00005E020000}"/>
    <cellStyle name="Note 3 3 2" xfId="609" xr:uid="{00000000-0005-0000-0000-00005F020000}"/>
    <cellStyle name="Note 3 3 2 2" xfId="610" xr:uid="{00000000-0005-0000-0000-000060020000}"/>
    <cellStyle name="Note 3 3 3" xfId="611" xr:uid="{00000000-0005-0000-0000-000061020000}"/>
    <cellStyle name="Note 3 4" xfId="612" xr:uid="{00000000-0005-0000-0000-000062020000}"/>
    <cellStyle name="Note 3 4 2" xfId="613" xr:uid="{00000000-0005-0000-0000-000063020000}"/>
    <cellStyle name="Note 3 4 2 2" xfId="614" xr:uid="{00000000-0005-0000-0000-000064020000}"/>
    <cellStyle name="Note 3 4 3" xfId="615" xr:uid="{00000000-0005-0000-0000-000065020000}"/>
    <cellStyle name="Note 3 5" xfId="616" xr:uid="{00000000-0005-0000-0000-000066020000}"/>
    <cellStyle name="Note 3 5 2" xfId="617" xr:uid="{00000000-0005-0000-0000-000067020000}"/>
    <cellStyle name="Note 3 5 2 2" xfId="618" xr:uid="{00000000-0005-0000-0000-000068020000}"/>
    <cellStyle name="Note 3 5 3" xfId="619" xr:uid="{00000000-0005-0000-0000-000069020000}"/>
    <cellStyle name="Note 3 6" xfId="620" xr:uid="{00000000-0005-0000-0000-00006A020000}"/>
    <cellStyle name="Note 3 6 2" xfId="621" xr:uid="{00000000-0005-0000-0000-00006B020000}"/>
    <cellStyle name="Note 3 6 2 2" xfId="622" xr:uid="{00000000-0005-0000-0000-00006C020000}"/>
    <cellStyle name="Note 3 6 3" xfId="623" xr:uid="{00000000-0005-0000-0000-00006D020000}"/>
    <cellStyle name="Note 3 7" xfId="624" xr:uid="{00000000-0005-0000-0000-00006E020000}"/>
    <cellStyle name="Note 3 7 2" xfId="625" xr:uid="{00000000-0005-0000-0000-00006F020000}"/>
    <cellStyle name="Note 3 7 2 2" xfId="626" xr:uid="{00000000-0005-0000-0000-000070020000}"/>
    <cellStyle name="Note 3 7 3" xfId="627" xr:uid="{00000000-0005-0000-0000-000071020000}"/>
    <cellStyle name="Note 3 8" xfId="628" xr:uid="{00000000-0005-0000-0000-000072020000}"/>
    <cellStyle name="Note 3 8 2" xfId="629" xr:uid="{00000000-0005-0000-0000-000073020000}"/>
    <cellStyle name="Note 3 8 2 2" xfId="630" xr:uid="{00000000-0005-0000-0000-000074020000}"/>
    <cellStyle name="Note 3 8 3" xfId="631" xr:uid="{00000000-0005-0000-0000-000075020000}"/>
    <cellStyle name="Note 3 9" xfId="632" xr:uid="{00000000-0005-0000-0000-000076020000}"/>
    <cellStyle name="Note 3 9 2" xfId="633" xr:uid="{00000000-0005-0000-0000-000077020000}"/>
    <cellStyle name="Note 3 9 2 2" xfId="634" xr:uid="{00000000-0005-0000-0000-000078020000}"/>
    <cellStyle name="Note 3 9 3" xfId="635" xr:uid="{00000000-0005-0000-0000-000079020000}"/>
    <cellStyle name="Note 4" xfId="636" xr:uid="{00000000-0005-0000-0000-00007A020000}"/>
    <cellStyle name="Note 5" xfId="637" xr:uid="{00000000-0005-0000-0000-00007B020000}"/>
    <cellStyle name="Note 5 10" xfId="638" xr:uid="{00000000-0005-0000-0000-00007C020000}"/>
    <cellStyle name="Note 5 10 2" xfId="639" xr:uid="{00000000-0005-0000-0000-00007D020000}"/>
    <cellStyle name="Note 5 11" xfId="640" xr:uid="{00000000-0005-0000-0000-00007E020000}"/>
    <cellStyle name="Note 5 2" xfId="641" xr:uid="{00000000-0005-0000-0000-00007F020000}"/>
    <cellStyle name="Note 5 2 10" xfId="642" xr:uid="{00000000-0005-0000-0000-000080020000}"/>
    <cellStyle name="Note 5 2 2" xfId="643" xr:uid="{00000000-0005-0000-0000-000081020000}"/>
    <cellStyle name="Note 5 2 2 2" xfId="644" xr:uid="{00000000-0005-0000-0000-000082020000}"/>
    <cellStyle name="Note 5 2 2 2 2" xfId="645" xr:uid="{00000000-0005-0000-0000-000083020000}"/>
    <cellStyle name="Note 5 2 2 3" xfId="646" xr:uid="{00000000-0005-0000-0000-000084020000}"/>
    <cellStyle name="Note 5 2 3" xfId="647" xr:uid="{00000000-0005-0000-0000-000085020000}"/>
    <cellStyle name="Note 5 2 3 2" xfId="648" xr:uid="{00000000-0005-0000-0000-000086020000}"/>
    <cellStyle name="Note 5 2 3 2 2" xfId="649" xr:uid="{00000000-0005-0000-0000-000087020000}"/>
    <cellStyle name="Note 5 2 3 3" xfId="650" xr:uid="{00000000-0005-0000-0000-000088020000}"/>
    <cellStyle name="Note 5 2 4" xfId="651" xr:uid="{00000000-0005-0000-0000-000089020000}"/>
    <cellStyle name="Note 5 2 4 2" xfId="652" xr:uid="{00000000-0005-0000-0000-00008A020000}"/>
    <cellStyle name="Note 5 2 4 2 2" xfId="653" xr:uid="{00000000-0005-0000-0000-00008B020000}"/>
    <cellStyle name="Note 5 2 4 3" xfId="654" xr:uid="{00000000-0005-0000-0000-00008C020000}"/>
    <cellStyle name="Note 5 2 5" xfId="655" xr:uid="{00000000-0005-0000-0000-00008D020000}"/>
    <cellStyle name="Note 5 2 5 2" xfId="656" xr:uid="{00000000-0005-0000-0000-00008E020000}"/>
    <cellStyle name="Note 5 2 5 2 2" xfId="657" xr:uid="{00000000-0005-0000-0000-00008F020000}"/>
    <cellStyle name="Note 5 2 5 3" xfId="658" xr:uid="{00000000-0005-0000-0000-000090020000}"/>
    <cellStyle name="Note 5 2 6" xfId="659" xr:uid="{00000000-0005-0000-0000-000091020000}"/>
    <cellStyle name="Note 5 2 6 2" xfId="660" xr:uid="{00000000-0005-0000-0000-000092020000}"/>
    <cellStyle name="Note 5 2 6 2 2" xfId="661" xr:uid="{00000000-0005-0000-0000-000093020000}"/>
    <cellStyle name="Note 5 2 6 3" xfId="662" xr:uid="{00000000-0005-0000-0000-000094020000}"/>
    <cellStyle name="Note 5 2 7" xfId="663" xr:uid="{00000000-0005-0000-0000-000095020000}"/>
    <cellStyle name="Note 5 2 7 2" xfId="664" xr:uid="{00000000-0005-0000-0000-000096020000}"/>
    <cellStyle name="Note 5 2 7 2 2" xfId="665" xr:uid="{00000000-0005-0000-0000-000097020000}"/>
    <cellStyle name="Note 5 2 7 3" xfId="666" xr:uid="{00000000-0005-0000-0000-000098020000}"/>
    <cellStyle name="Note 5 2 8" xfId="667" xr:uid="{00000000-0005-0000-0000-000099020000}"/>
    <cellStyle name="Note 5 2 8 2" xfId="668" xr:uid="{00000000-0005-0000-0000-00009A020000}"/>
    <cellStyle name="Note 5 2 8 2 2" xfId="669" xr:uid="{00000000-0005-0000-0000-00009B020000}"/>
    <cellStyle name="Note 5 2 8 3" xfId="670" xr:uid="{00000000-0005-0000-0000-00009C020000}"/>
    <cellStyle name="Note 5 2 9" xfId="671" xr:uid="{00000000-0005-0000-0000-00009D020000}"/>
    <cellStyle name="Note 5 2 9 2" xfId="672" xr:uid="{00000000-0005-0000-0000-00009E020000}"/>
    <cellStyle name="Note 5 3" xfId="673" xr:uid="{00000000-0005-0000-0000-00009F020000}"/>
    <cellStyle name="Note 5 3 2" xfId="674" xr:uid="{00000000-0005-0000-0000-0000A0020000}"/>
    <cellStyle name="Note 5 3 2 2" xfId="675" xr:uid="{00000000-0005-0000-0000-0000A1020000}"/>
    <cellStyle name="Note 5 3 3" xfId="676" xr:uid="{00000000-0005-0000-0000-0000A2020000}"/>
    <cellStyle name="Note 5 4" xfId="677" xr:uid="{00000000-0005-0000-0000-0000A3020000}"/>
    <cellStyle name="Note 5 4 2" xfId="678" xr:uid="{00000000-0005-0000-0000-0000A4020000}"/>
    <cellStyle name="Note 5 4 2 2" xfId="679" xr:uid="{00000000-0005-0000-0000-0000A5020000}"/>
    <cellStyle name="Note 5 4 3" xfId="680" xr:uid="{00000000-0005-0000-0000-0000A6020000}"/>
    <cellStyle name="Note 5 5" xfId="681" xr:uid="{00000000-0005-0000-0000-0000A7020000}"/>
    <cellStyle name="Note 5 5 2" xfId="682" xr:uid="{00000000-0005-0000-0000-0000A8020000}"/>
    <cellStyle name="Note 5 5 2 2" xfId="683" xr:uid="{00000000-0005-0000-0000-0000A9020000}"/>
    <cellStyle name="Note 5 5 3" xfId="684" xr:uid="{00000000-0005-0000-0000-0000AA020000}"/>
    <cellStyle name="Note 5 6" xfId="685" xr:uid="{00000000-0005-0000-0000-0000AB020000}"/>
    <cellStyle name="Note 5 6 2" xfId="686" xr:uid="{00000000-0005-0000-0000-0000AC020000}"/>
    <cellStyle name="Note 5 6 2 2" xfId="687" xr:uid="{00000000-0005-0000-0000-0000AD020000}"/>
    <cellStyle name="Note 5 6 3" xfId="688" xr:uid="{00000000-0005-0000-0000-0000AE020000}"/>
    <cellStyle name="Note 5 7" xfId="689" xr:uid="{00000000-0005-0000-0000-0000AF020000}"/>
    <cellStyle name="Note 5 7 2" xfId="690" xr:uid="{00000000-0005-0000-0000-0000B0020000}"/>
    <cellStyle name="Note 5 7 2 2" xfId="691" xr:uid="{00000000-0005-0000-0000-0000B1020000}"/>
    <cellStyle name="Note 5 7 3" xfId="692" xr:uid="{00000000-0005-0000-0000-0000B2020000}"/>
    <cellStyle name="Note 5 8" xfId="693" xr:uid="{00000000-0005-0000-0000-0000B3020000}"/>
    <cellStyle name="Note 5 8 2" xfId="694" xr:uid="{00000000-0005-0000-0000-0000B4020000}"/>
    <cellStyle name="Note 5 8 2 2" xfId="695" xr:uid="{00000000-0005-0000-0000-0000B5020000}"/>
    <cellStyle name="Note 5 8 3" xfId="696" xr:uid="{00000000-0005-0000-0000-0000B6020000}"/>
    <cellStyle name="Note 5 9" xfId="697" xr:uid="{00000000-0005-0000-0000-0000B7020000}"/>
    <cellStyle name="Note 5 9 2" xfId="698" xr:uid="{00000000-0005-0000-0000-0000B8020000}"/>
    <cellStyle name="Note 5 9 2 2" xfId="699" xr:uid="{00000000-0005-0000-0000-0000B9020000}"/>
    <cellStyle name="Note 5 9 3" xfId="700" xr:uid="{00000000-0005-0000-0000-0000BA020000}"/>
    <cellStyle name="Output 2" xfId="701" xr:uid="{00000000-0005-0000-0000-0000BB020000}"/>
    <cellStyle name="Output 2 2" xfId="702" xr:uid="{00000000-0005-0000-0000-0000BC020000}"/>
    <cellStyle name="Output 3" xfId="703" xr:uid="{00000000-0005-0000-0000-0000BD020000}"/>
    <cellStyle name="Output 3 10" xfId="704" xr:uid="{00000000-0005-0000-0000-0000BE020000}"/>
    <cellStyle name="Output 3 10 2" xfId="705" xr:uid="{00000000-0005-0000-0000-0000BF020000}"/>
    <cellStyle name="Output 3 11" xfId="706" xr:uid="{00000000-0005-0000-0000-0000C0020000}"/>
    <cellStyle name="Output 3 2" xfId="707" xr:uid="{00000000-0005-0000-0000-0000C1020000}"/>
    <cellStyle name="Output 3 2 10" xfId="708" xr:uid="{00000000-0005-0000-0000-0000C2020000}"/>
    <cellStyle name="Output 3 2 2" xfId="709" xr:uid="{00000000-0005-0000-0000-0000C3020000}"/>
    <cellStyle name="Output 3 2 2 2" xfId="710" xr:uid="{00000000-0005-0000-0000-0000C4020000}"/>
    <cellStyle name="Output 3 2 2 2 2" xfId="711" xr:uid="{00000000-0005-0000-0000-0000C5020000}"/>
    <cellStyle name="Output 3 2 2 3" xfId="712" xr:uid="{00000000-0005-0000-0000-0000C6020000}"/>
    <cellStyle name="Output 3 2 3" xfId="713" xr:uid="{00000000-0005-0000-0000-0000C7020000}"/>
    <cellStyle name="Output 3 2 3 2" xfId="714" xr:uid="{00000000-0005-0000-0000-0000C8020000}"/>
    <cellStyle name="Output 3 2 3 2 2" xfId="715" xr:uid="{00000000-0005-0000-0000-0000C9020000}"/>
    <cellStyle name="Output 3 2 3 3" xfId="716" xr:uid="{00000000-0005-0000-0000-0000CA020000}"/>
    <cellStyle name="Output 3 2 4" xfId="717" xr:uid="{00000000-0005-0000-0000-0000CB020000}"/>
    <cellStyle name="Output 3 2 4 2" xfId="718" xr:uid="{00000000-0005-0000-0000-0000CC020000}"/>
    <cellStyle name="Output 3 2 4 2 2" xfId="719" xr:uid="{00000000-0005-0000-0000-0000CD020000}"/>
    <cellStyle name="Output 3 2 4 3" xfId="720" xr:uid="{00000000-0005-0000-0000-0000CE020000}"/>
    <cellStyle name="Output 3 2 5" xfId="721" xr:uid="{00000000-0005-0000-0000-0000CF020000}"/>
    <cellStyle name="Output 3 2 5 2" xfId="722" xr:uid="{00000000-0005-0000-0000-0000D0020000}"/>
    <cellStyle name="Output 3 2 5 2 2" xfId="723" xr:uid="{00000000-0005-0000-0000-0000D1020000}"/>
    <cellStyle name="Output 3 2 5 3" xfId="724" xr:uid="{00000000-0005-0000-0000-0000D2020000}"/>
    <cellStyle name="Output 3 2 6" xfId="725" xr:uid="{00000000-0005-0000-0000-0000D3020000}"/>
    <cellStyle name="Output 3 2 6 2" xfId="726" xr:uid="{00000000-0005-0000-0000-0000D4020000}"/>
    <cellStyle name="Output 3 2 6 2 2" xfId="727" xr:uid="{00000000-0005-0000-0000-0000D5020000}"/>
    <cellStyle name="Output 3 2 6 3" xfId="728" xr:uid="{00000000-0005-0000-0000-0000D6020000}"/>
    <cellStyle name="Output 3 2 7" xfId="729" xr:uid="{00000000-0005-0000-0000-0000D7020000}"/>
    <cellStyle name="Output 3 2 7 2" xfId="730" xr:uid="{00000000-0005-0000-0000-0000D8020000}"/>
    <cellStyle name="Output 3 2 7 2 2" xfId="731" xr:uid="{00000000-0005-0000-0000-0000D9020000}"/>
    <cellStyle name="Output 3 2 7 3" xfId="732" xr:uid="{00000000-0005-0000-0000-0000DA020000}"/>
    <cellStyle name="Output 3 2 8" xfId="733" xr:uid="{00000000-0005-0000-0000-0000DB020000}"/>
    <cellStyle name="Output 3 2 8 2" xfId="734" xr:uid="{00000000-0005-0000-0000-0000DC020000}"/>
    <cellStyle name="Output 3 2 8 2 2" xfId="735" xr:uid="{00000000-0005-0000-0000-0000DD020000}"/>
    <cellStyle name="Output 3 2 8 3" xfId="736" xr:uid="{00000000-0005-0000-0000-0000DE020000}"/>
    <cellStyle name="Output 3 2 9" xfId="737" xr:uid="{00000000-0005-0000-0000-0000DF020000}"/>
    <cellStyle name="Output 3 2 9 2" xfId="738" xr:uid="{00000000-0005-0000-0000-0000E0020000}"/>
    <cellStyle name="Output 3 3" xfId="739" xr:uid="{00000000-0005-0000-0000-0000E1020000}"/>
    <cellStyle name="Output 3 3 2" xfId="740" xr:uid="{00000000-0005-0000-0000-0000E2020000}"/>
    <cellStyle name="Output 3 3 2 2" xfId="741" xr:uid="{00000000-0005-0000-0000-0000E3020000}"/>
    <cellStyle name="Output 3 3 3" xfId="742" xr:uid="{00000000-0005-0000-0000-0000E4020000}"/>
    <cellStyle name="Output 3 4" xfId="743" xr:uid="{00000000-0005-0000-0000-0000E5020000}"/>
    <cellStyle name="Output 3 4 2" xfId="744" xr:uid="{00000000-0005-0000-0000-0000E6020000}"/>
    <cellStyle name="Output 3 4 2 2" xfId="745" xr:uid="{00000000-0005-0000-0000-0000E7020000}"/>
    <cellStyle name="Output 3 4 3" xfId="746" xr:uid="{00000000-0005-0000-0000-0000E8020000}"/>
    <cellStyle name="Output 3 5" xfId="747" xr:uid="{00000000-0005-0000-0000-0000E9020000}"/>
    <cellStyle name="Output 3 5 2" xfId="748" xr:uid="{00000000-0005-0000-0000-0000EA020000}"/>
    <cellStyle name="Output 3 5 2 2" xfId="749" xr:uid="{00000000-0005-0000-0000-0000EB020000}"/>
    <cellStyle name="Output 3 5 3" xfId="750" xr:uid="{00000000-0005-0000-0000-0000EC020000}"/>
    <cellStyle name="Output 3 6" xfId="751" xr:uid="{00000000-0005-0000-0000-0000ED020000}"/>
    <cellStyle name="Output 3 6 2" xfId="752" xr:uid="{00000000-0005-0000-0000-0000EE020000}"/>
    <cellStyle name="Output 3 6 2 2" xfId="753" xr:uid="{00000000-0005-0000-0000-0000EF020000}"/>
    <cellStyle name="Output 3 6 3" xfId="754" xr:uid="{00000000-0005-0000-0000-0000F0020000}"/>
    <cellStyle name="Output 3 7" xfId="755" xr:uid="{00000000-0005-0000-0000-0000F1020000}"/>
    <cellStyle name="Output 3 7 2" xfId="756" xr:uid="{00000000-0005-0000-0000-0000F2020000}"/>
    <cellStyle name="Output 3 7 2 2" xfId="757" xr:uid="{00000000-0005-0000-0000-0000F3020000}"/>
    <cellStyle name="Output 3 7 3" xfId="758" xr:uid="{00000000-0005-0000-0000-0000F4020000}"/>
    <cellStyle name="Output 3 8" xfId="759" xr:uid="{00000000-0005-0000-0000-0000F5020000}"/>
    <cellStyle name="Output 3 8 2" xfId="760" xr:uid="{00000000-0005-0000-0000-0000F6020000}"/>
    <cellStyle name="Output 3 8 2 2" xfId="761" xr:uid="{00000000-0005-0000-0000-0000F7020000}"/>
    <cellStyle name="Output 3 8 3" xfId="762" xr:uid="{00000000-0005-0000-0000-0000F8020000}"/>
    <cellStyle name="Output 3 9" xfId="763" xr:uid="{00000000-0005-0000-0000-0000F9020000}"/>
    <cellStyle name="Output 3 9 2" xfId="764" xr:uid="{00000000-0005-0000-0000-0000FA020000}"/>
    <cellStyle name="Output 3 9 2 2" xfId="765" xr:uid="{00000000-0005-0000-0000-0000FB020000}"/>
    <cellStyle name="Output 3 9 3" xfId="766" xr:uid="{00000000-0005-0000-0000-0000FC020000}"/>
    <cellStyle name="Output 4" xfId="767" xr:uid="{00000000-0005-0000-0000-0000FD020000}"/>
    <cellStyle name="Output 4 10" xfId="768" xr:uid="{00000000-0005-0000-0000-0000FE020000}"/>
    <cellStyle name="Output 4 10 2" xfId="769" xr:uid="{00000000-0005-0000-0000-0000FF020000}"/>
    <cellStyle name="Output 4 11" xfId="770" xr:uid="{00000000-0005-0000-0000-000000030000}"/>
    <cellStyle name="Output 4 2" xfId="771" xr:uid="{00000000-0005-0000-0000-000001030000}"/>
    <cellStyle name="Output 4 2 10" xfId="772" xr:uid="{00000000-0005-0000-0000-000002030000}"/>
    <cellStyle name="Output 4 2 2" xfId="773" xr:uid="{00000000-0005-0000-0000-000003030000}"/>
    <cellStyle name="Output 4 2 2 2" xfId="774" xr:uid="{00000000-0005-0000-0000-000004030000}"/>
    <cellStyle name="Output 4 2 2 2 2" xfId="775" xr:uid="{00000000-0005-0000-0000-000005030000}"/>
    <cellStyle name="Output 4 2 2 3" xfId="776" xr:uid="{00000000-0005-0000-0000-000006030000}"/>
    <cellStyle name="Output 4 2 3" xfId="777" xr:uid="{00000000-0005-0000-0000-000007030000}"/>
    <cellStyle name="Output 4 2 3 2" xfId="778" xr:uid="{00000000-0005-0000-0000-000008030000}"/>
    <cellStyle name="Output 4 2 3 2 2" xfId="779" xr:uid="{00000000-0005-0000-0000-000009030000}"/>
    <cellStyle name="Output 4 2 3 3" xfId="780" xr:uid="{00000000-0005-0000-0000-00000A030000}"/>
    <cellStyle name="Output 4 2 4" xfId="781" xr:uid="{00000000-0005-0000-0000-00000B030000}"/>
    <cellStyle name="Output 4 2 4 2" xfId="782" xr:uid="{00000000-0005-0000-0000-00000C030000}"/>
    <cellStyle name="Output 4 2 4 2 2" xfId="783" xr:uid="{00000000-0005-0000-0000-00000D030000}"/>
    <cellStyle name="Output 4 2 4 3" xfId="784" xr:uid="{00000000-0005-0000-0000-00000E030000}"/>
    <cellStyle name="Output 4 2 5" xfId="785" xr:uid="{00000000-0005-0000-0000-00000F030000}"/>
    <cellStyle name="Output 4 2 5 2" xfId="786" xr:uid="{00000000-0005-0000-0000-000010030000}"/>
    <cellStyle name="Output 4 2 5 2 2" xfId="787" xr:uid="{00000000-0005-0000-0000-000011030000}"/>
    <cellStyle name="Output 4 2 5 3" xfId="788" xr:uid="{00000000-0005-0000-0000-000012030000}"/>
    <cellStyle name="Output 4 2 6" xfId="789" xr:uid="{00000000-0005-0000-0000-000013030000}"/>
    <cellStyle name="Output 4 2 6 2" xfId="790" xr:uid="{00000000-0005-0000-0000-000014030000}"/>
    <cellStyle name="Output 4 2 6 2 2" xfId="791" xr:uid="{00000000-0005-0000-0000-000015030000}"/>
    <cellStyle name="Output 4 2 6 3" xfId="792" xr:uid="{00000000-0005-0000-0000-000016030000}"/>
    <cellStyle name="Output 4 2 7" xfId="793" xr:uid="{00000000-0005-0000-0000-000017030000}"/>
    <cellStyle name="Output 4 2 7 2" xfId="794" xr:uid="{00000000-0005-0000-0000-000018030000}"/>
    <cellStyle name="Output 4 2 7 2 2" xfId="795" xr:uid="{00000000-0005-0000-0000-000019030000}"/>
    <cellStyle name="Output 4 2 7 3" xfId="796" xr:uid="{00000000-0005-0000-0000-00001A030000}"/>
    <cellStyle name="Output 4 2 8" xfId="797" xr:uid="{00000000-0005-0000-0000-00001B030000}"/>
    <cellStyle name="Output 4 2 8 2" xfId="798" xr:uid="{00000000-0005-0000-0000-00001C030000}"/>
    <cellStyle name="Output 4 2 8 2 2" xfId="799" xr:uid="{00000000-0005-0000-0000-00001D030000}"/>
    <cellStyle name="Output 4 2 8 3" xfId="800" xr:uid="{00000000-0005-0000-0000-00001E030000}"/>
    <cellStyle name="Output 4 2 9" xfId="801" xr:uid="{00000000-0005-0000-0000-00001F030000}"/>
    <cellStyle name="Output 4 2 9 2" xfId="802" xr:uid="{00000000-0005-0000-0000-000020030000}"/>
    <cellStyle name="Output 4 3" xfId="803" xr:uid="{00000000-0005-0000-0000-000021030000}"/>
    <cellStyle name="Output 4 3 2" xfId="804" xr:uid="{00000000-0005-0000-0000-000022030000}"/>
    <cellStyle name="Output 4 3 2 2" xfId="805" xr:uid="{00000000-0005-0000-0000-000023030000}"/>
    <cellStyle name="Output 4 3 3" xfId="806" xr:uid="{00000000-0005-0000-0000-000024030000}"/>
    <cellStyle name="Output 4 4" xfId="807" xr:uid="{00000000-0005-0000-0000-000025030000}"/>
    <cellStyle name="Output 4 4 2" xfId="808" xr:uid="{00000000-0005-0000-0000-000026030000}"/>
    <cellStyle name="Output 4 4 2 2" xfId="809" xr:uid="{00000000-0005-0000-0000-000027030000}"/>
    <cellStyle name="Output 4 4 3" xfId="810" xr:uid="{00000000-0005-0000-0000-000028030000}"/>
    <cellStyle name="Output 4 5" xfId="811" xr:uid="{00000000-0005-0000-0000-000029030000}"/>
    <cellStyle name="Output 4 5 2" xfId="812" xr:uid="{00000000-0005-0000-0000-00002A030000}"/>
    <cellStyle name="Output 4 5 2 2" xfId="813" xr:uid="{00000000-0005-0000-0000-00002B030000}"/>
    <cellStyle name="Output 4 5 3" xfId="814" xr:uid="{00000000-0005-0000-0000-00002C030000}"/>
    <cellStyle name="Output 4 6" xfId="815" xr:uid="{00000000-0005-0000-0000-00002D030000}"/>
    <cellStyle name="Output 4 6 2" xfId="816" xr:uid="{00000000-0005-0000-0000-00002E030000}"/>
    <cellStyle name="Output 4 6 2 2" xfId="817" xr:uid="{00000000-0005-0000-0000-00002F030000}"/>
    <cellStyle name="Output 4 6 3" xfId="818" xr:uid="{00000000-0005-0000-0000-000030030000}"/>
    <cellStyle name="Output 4 7" xfId="819" xr:uid="{00000000-0005-0000-0000-000031030000}"/>
    <cellStyle name="Output 4 7 2" xfId="820" xr:uid="{00000000-0005-0000-0000-000032030000}"/>
    <cellStyle name="Output 4 7 2 2" xfId="821" xr:uid="{00000000-0005-0000-0000-000033030000}"/>
    <cellStyle name="Output 4 7 3" xfId="822" xr:uid="{00000000-0005-0000-0000-000034030000}"/>
    <cellStyle name="Output 4 8" xfId="823" xr:uid="{00000000-0005-0000-0000-000035030000}"/>
    <cellStyle name="Output 4 8 2" xfId="824" xr:uid="{00000000-0005-0000-0000-000036030000}"/>
    <cellStyle name="Output 4 8 2 2" xfId="825" xr:uid="{00000000-0005-0000-0000-000037030000}"/>
    <cellStyle name="Output 4 8 3" xfId="826" xr:uid="{00000000-0005-0000-0000-000038030000}"/>
    <cellStyle name="Output 4 9" xfId="827" xr:uid="{00000000-0005-0000-0000-000039030000}"/>
    <cellStyle name="Output 4 9 2" xfId="828" xr:uid="{00000000-0005-0000-0000-00003A030000}"/>
    <cellStyle name="Output 4 9 2 2" xfId="829" xr:uid="{00000000-0005-0000-0000-00003B030000}"/>
    <cellStyle name="Output 4 9 3" xfId="830" xr:uid="{00000000-0005-0000-0000-00003C030000}"/>
    <cellStyle name="Percent 2" xfId="23" xr:uid="{00000000-0005-0000-0000-00003D030000}"/>
    <cellStyle name="Percent 2 2" xfId="831" xr:uid="{00000000-0005-0000-0000-00003E030000}"/>
    <cellStyle name="Percent 2 3" xfId="832" xr:uid="{00000000-0005-0000-0000-00003F030000}"/>
    <cellStyle name="Percent 3" xfId="24" xr:uid="{00000000-0005-0000-0000-000040030000}"/>
    <cellStyle name="Percent 3 2" xfId="833" xr:uid="{00000000-0005-0000-0000-000041030000}"/>
    <cellStyle name="Percent 4" xfId="25" xr:uid="{00000000-0005-0000-0000-000042030000}"/>
    <cellStyle name="Percent 5" xfId="26" xr:uid="{00000000-0005-0000-0000-000043030000}"/>
    <cellStyle name="SectionHeaderNormal" xfId="834" xr:uid="{00000000-0005-0000-0000-000044030000}"/>
    <cellStyle name="SubScript" xfId="835" xr:uid="{00000000-0005-0000-0000-000045030000}"/>
    <cellStyle name="SuperScript" xfId="836" xr:uid="{00000000-0005-0000-0000-000046030000}"/>
    <cellStyle name="TextBold" xfId="837" xr:uid="{00000000-0005-0000-0000-000047030000}"/>
    <cellStyle name="TextItalic" xfId="838" xr:uid="{00000000-0005-0000-0000-000048030000}"/>
    <cellStyle name="TextNormal" xfId="839" xr:uid="{00000000-0005-0000-0000-000049030000}"/>
    <cellStyle name="Title 2" xfId="840" xr:uid="{00000000-0005-0000-0000-00004A030000}"/>
    <cellStyle name="Title 2 2" xfId="841" xr:uid="{00000000-0005-0000-0000-00004B030000}"/>
    <cellStyle name="Title 3" xfId="842" xr:uid="{00000000-0005-0000-0000-00004C030000}"/>
    <cellStyle name="Title 4" xfId="843" xr:uid="{00000000-0005-0000-0000-00004D030000}"/>
    <cellStyle name="TitleNormal" xfId="844" xr:uid="{00000000-0005-0000-0000-00004E030000}"/>
    <cellStyle name="Total 2" xfId="845" xr:uid="{00000000-0005-0000-0000-00004F030000}"/>
    <cellStyle name="Total 2 2" xfId="846" xr:uid="{00000000-0005-0000-0000-000050030000}"/>
    <cellStyle name="Total 3" xfId="847" xr:uid="{00000000-0005-0000-0000-000051030000}"/>
    <cellStyle name="Total 3 10" xfId="848" xr:uid="{00000000-0005-0000-0000-000052030000}"/>
    <cellStyle name="Total 3 10 2" xfId="849" xr:uid="{00000000-0005-0000-0000-000053030000}"/>
    <cellStyle name="Total 3 11" xfId="850" xr:uid="{00000000-0005-0000-0000-000054030000}"/>
    <cellStyle name="Total 3 2" xfId="851" xr:uid="{00000000-0005-0000-0000-000055030000}"/>
    <cellStyle name="Total 3 2 10" xfId="852" xr:uid="{00000000-0005-0000-0000-000056030000}"/>
    <cellStyle name="Total 3 2 2" xfId="853" xr:uid="{00000000-0005-0000-0000-000057030000}"/>
    <cellStyle name="Total 3 2 2 2" xfId="854" xr:uid="{00000000-0005-0000-0000-000058030000}"/>
    <cellStyle name="Total 3 2 2 2 2" xfId="855" xr:uid="{00000000-0005-0000-0000-000059030000}"/>
    <cellStyle name="Total 3 2 2 3" xfId="856" xr:uid="{00000000-0005-0000-0000-00005A030000}"/>
    <cellStyle name="Total 3 2 3" xfId="857" xr:uid="{00000000-0005-0000-0000-00005B030000}"/>
    <cellStyle name="Total 3 2 3 2" xfId="858" xr:uid="{00000000-0005-0000-0000-00005C030000}"/>
    <cellStyle name="Total 3 2 3 2 2" xfId="859" xr:uid="{00000000-0005-0000-0000-00005D030000}"/>
    <cellStyle name="Total 3 2 3 3" xfId="860" xr:uid="{00000000-0005-0000-0000-00005E030000}"/>
    <cellStyle name="Total 3 2 4" xfId="861" xr:uid="{00000000-0005-0000-0000-00005F030000}"/>
    <cellStyle name="Total 3 2 4 2" xfId="862" xr:uid="{00000000-0005-0000-0000-000060030000}"/>
    <cellStyle name="Total 3 2 4 2 2" xfId="863" xr:uid="{00000000-0005-0000-0000-000061030000}"/>
    <cellStyle name="Total 3 2 4 3" xfId="864" xr:uid="{00000000-0005-0000-0000-000062030000}"/>
    <cellStyle name="Total 3 2 5" xfId="865" xr:uid="{00000000-0005-0000-0000-000063030000}"/>
    <cellStyle name="Total 3 2 5 2" xfId="866" xr:uid="{00000000-0005-0000-0000-000064030000}"/>
    <cellStyle name="Total 3 2 5 2 2" xfId="867" xr:uid="{00000000-0005-0000-0000-000065030000}"/>
    <cellStyle name="Total 3 2 5 3" xfId="868" xr:uid="{00000000-0005-0000-0000-000066030000}"/>
    <cellStyle name="Total 3 2 6" xfId="869" xr:uid="{00000000-0005-0000-0000-000067030000}"/>
    <cellStyle name="Total 3 2 6 2" xfId="870" xr:uid="{00000000-0005-0000-0000-000068030000}"/>
    <cellStyle name="Total 3 2 6 2 2" xfId="871" xr:uid="{00000000-0005-0000-0000-000069030000}"/>
    <cellStyle name="Total 3 2 6 3" xfId="872" xr:uid="{00000000-0005-0000-0000-00006A030000}"/>
    <cellStyle name="Total 3 2 7" xfId="873" xr:uid="{00000000-0005-0000-0000-00006B030000}"/>
    <cellStyle name="Total 3 2 7 2" xfId="874" xr:uid="{00000000-0005-0000-0000-00006C030000}"/>
    <cellStyle name="Total 3 2 7 2 2" xfId="875" xr:uid="{00000000-0005-0000-0000-00006D030000}"/>
    <cellStyle name="Total 3 2 7 3" xfId="876" xr:uid="{00000000-0005-0000-0000-00006E030000}"/>
    <cellStyle name="Total 3 2 8" xfId="877" xr:uid="{00000000-0005-0000-0000-00006F030000}"/>
    <cellStyle name="Total 3 2 8 2" xfId="878" xr:uid="{00000000-0005-0000-0000-000070030000}"/>
    <cellStyle name="Total 3 2 8 2 2" xfId="879" xr:uid="{00000000-0005-0000-0000-000071030000}"/>
    <cellStyle name="Total 3 2 8 3" xfId="880" xr:uid="{00000000-0005-0000-0000-000072030000}"/>
    <cellStyle name="Total 3 2 9" xfId="881" xr:uid="{00000000-0005-0000-0000-000073030000}"/>
    <cellStyle name="Total 3 2 9 2" xfId="882" xr:uid="{00000000-0005-0000-0000-000074030000}"/>
    <cellStyle name="Total 3 3" xfId="883" xr:uid="{00000000-0005-0000-0000-000075030000}"/>
    <cellStyle name="Total 3 3 2" xfId="884" xr:uid="{00000000-0005-0000-0000-000076030000}"/>
    <cellStyle name="Total 3 3 2 2" xfId="885" xr:uid="{00000000-0005-0000-0000-000077030000}"/>
    <cellStyle name="Total 3 3 3" xfId="886" xr:uid="{00000000-0005-0000-0000-000078030000}"/>
    <cellStyle name="Total 3 4" xfId="887" xr:uid="{00000000-0005-0000-0000-000079030000}"/>
    <cellStyle name="Total 3 4 2" xfId="888" xr:uid="{00000000-0005-0000-0000-00007A030000}"/>
    <cellStyle name="Total 3 4 2 2" xfId="889" xr:uid="{00000000-0005-0000-0000-00007B030000}"/>
    <cellStyle name="Total 3 4 3" xfId="890" xr:uid="{00000000-0005-0000-0000-00007C030000}"/>
    <cellStyle name="Total 3 5" xfId="891" xr:uid="{00000000-0005-0000-0000-00007D030000}"/>
    <cellStyle name="Total 3 5 2" xfId="892" xr:uid="{00000000-0005-0000-0000-00007E030000}"/>
    <cellStyle name="Total 3 5 2 2" xfId="893" xr:uid="{00000000-0005-0000-0000-00007F030000}"/>
    <cellStyle name="Total 3 5 3" xfId="894" xr:uid="{00000000-0005-0000-0000-000080030000}"/>
    <cellStyle name="Total 3 6" xfId="895" xr:uid="{00000000-0005-0000-0000-000081030000}"/>
    <cellStyle name="Total 3 6 2" xfId="896" xr:uid="{00000000-0005-0000-0000-000082030000}"/>
    <cellStyle name="Total 3 6 2 2" xfId="897" xr:uid="{00000000-0005-0000-0000-000083030000}"/>
    <cellStyle name="Total 3 6 3" xfId="898" xr:uid="{00000000-0005-0000-0000-000084030000}"/>
    <cellStyle name="Total 3 7" xfId="899" xr:uid="{00000000-0005-0000-0000-000085030000}"/>
    <cellStyle name="Total 3 7 2" xfId="900" xr:uid="{00000000-0005-0000-0000-000086030000}"/>
    <cellStyle name="Total 3 7 2 2" xfId="901" xr:uid="{00000000-0005-0000-0000-000087030000}"/>
    <cellStyle name="Total 3 7 3" xfId="902" xr:uid="{00000000-0005-0000-0000-000088030000}"/>
    <cellStyle name="Total 3 8" xfId="903" xr:uid="{00000000-0005-0000-0000-000089030000}"/>
    <cellStyle name="Total 3 8 2" xfId="904" xr:uid="{00000000-0005-0000-0000-00008A030000}"/>
    <cellStyle name="Total 3 8 2 2" xfId="905" xr:uid="{00000000-0005-0000-0000-00008B030000}"/>
    <cellStyle name="Total 3 8 3" xfId="906" xr:uid="{00000000-0005-0000-0000-00008C030000}"/>
    <cellStyle name="Total 3 9" xfId="907" xr:uid="{00000000-0005-0000-0000-00008D030000}"/>
    <cellStyle name="Total 3 9 2" xfId="908" xr:uid="{00000000-0005-0000-0000-00008E030000}"/>
    <cellStyle name="Total 3 9 2 2" xfId="909" xr:uid="{00000000-0005-0000-0000-00008F030000}"/>
    <cellStyle name="Total 3 9 3" xfId="910" xr:uid="{00000000-0005-0000-0000-000090030000}"/>
    <cellStyle name="Total 4" xfId="911" xr:uid="{00000000-0005-0000-0000-000091030000}"/>
    <cellStyle name="Total 4 10" xfId="912" xr:uid="{00000000-0005-0000-0000-000092030000}"/>
    <cellStyle name="Total 4 10 2" xfId="913" xr:uid="{00000000-0005-0000-0000-000093030000}"/>
    <cellStyle name="Total 4 11" xfId="914" xr:uid="{00000000-0005-0000-0000-000094030000}"/>
    <cellStyle name="Total 4 2" xfId="915" xr:uid="{00000000-0005-0000-0000-000095030000}"/>
    <cellStyle name="Total 4 2 10" xfId="916" xr:uid="{00000000-0005-0000-0000-000096030000}"/>
    <cellStyle name="Total 4 2 2" xfId="917" xr:uid="{00000000-0005-0000-0000-000097030000}"/>
    <cellStyle name="Total 4 2 2 2" xfId="918" xr:uid="{00000000-0005-0000-0000-000098030000}"/>
    <cellStyle name="Total 4 2 2 2 2" xfId="919" xr:uid="{00000000-0005-0000-0000-000099030000}"/>
    <cellStyle name="Total 4 2 2 3" xfId="920" xr:uid="{00000000-0005-0000-0000-00009A030000}"/>
    <cellStyle name="Total 4 2 3" xfId="921" xr:uid="{00000000-0005-0000-0000-00009B030000}"/>
    <cellStyle name="Total 4 2 3 2" xfId="922" xr:uid="{00000000-0005-0000-0000-00009C030000}"/>
    <cellStyle name="Total 4 2 3 2 2" xfId="923" xr:uid="{00000000-0005-0000-0000-00009D030000}"/>
    <cellStyle name="Total 4 2 3 3" xfId="924" xr:uid="{00000000-0005-0000-0000-00009E030000}"/>
    <cellStyle name="Total 4 2 4" xfId="925" xr:uid="{00000000-0005-0000-0000-00009F030000}"/>
    <cellStyle name="Total 4 2 4 2" xfId="926" xr:uid="{00000000-0005-0000-0000-0000A0030000}"/>
    <cellStyle name="Total 4 2 4 2 2" xfId="927" xr:uid="{00000000-0005-0000-0000-0000A1030000}"/>
    <cellStyle name="Total 4 2 4 3" xfId="928" xr:uid="{00000000-0005-0000-0000-0000A2030000}"/>
    <cellStyle name="Total 4 2 5" xfId="929" xr:uid="{00000000-0005-0000-0000-0000A3030000}"/>
    <cellStyle name="Total 4 2 5 2" xfId="930" xr:uid="{00000000-0005-0000-0000-0000A4030000}"/>
    <cellStyle name="Total 4 2 5 2 2" xfId="931" xr:uid="{00000000-0005-0000-0000-0000A5030000}"/>
    <cellStyle name="Total 4 2 5 3" xfId="932" xr:uid="{00000000-0005-0000-0000-0000A6030000}"/>
    <cellStyle name="Total 4 2 6" xfId="933" xr:uid="{00000000-0005-0000-0000-0000A7030000}"/>
    <cellStyle name="Total 4 2 6 2" xfId="934" xr:uid="{00000000-0005-0000-0000-0000A8030000}"/>
    <cellStyle name="Total 4 2 6 2 2" xfId="935" xr:uid="{00000000-0005-0000-0000-0000A9030000}"/>
    <cellStyle name="Total 4 2 6 3" xfId="936" xr:uid="{00000000-0005-0000-0000-0000AA030000}"/>
    <cellStyle name="Total 4 2 7" xfId="937" xr:uid="{00000000-0005-0000-0000-0000AB030000}"/>
    <cellStyle name="Total 4 2 7 2" xfId="938" xr:uid="{00000000-0005-0000-0000-0000AC030000}"/>
    <cellStyle name="Total 4 2 7 2 2" xfId="939" xr:uid="{00000000-0005-0000-0000-0000AD030000}"/>
    <cellStyle name="Total 4 2 7 3" xfId="940" xr:uid="{00000000-0005-0000-0000-0000AE030000}"/>
    <cellStyle name="Total 4 2 8" xfId="941" xr:uid="{00000000-0005-0000-0000-0000AF030000}"/>
    <cellStyle name="Total 4 2 8 2" xfId="942" xr:uid="{00000000-0005-0000-0000-0000B0030000}"/>
    <cellStyle name="Total 4 2 8 2 2" xfId="943" xr:uid="{00000000-0005-0000-0000-0000B1030000}"/>
    <cellStyle name="Total 4 2 8 3" xfId="944" xr:uid="{00000000-0005-0000-0000-0000B2030000}"/>
    <cellStyle name="Total 4 2 9" xfId="945" xr:uid="{00000000-0005-0000-0000-0000B3030000}"/>
    <cellStyle name="Total 4 2 9 2" xfId="946" xr:uid="{00000000-0005-0000-0000-0000B4030000}"/>
    <cellStyle name="Total 4 3" xfId="947" xr:uid="{00000000-0005-0000-0000-0000B5030000}"/>
    <cellStyle name="Total 4 3 2" xfId="948" xr:uid="{00000000-0005-0000-0000-0000B6030000}"/>
    <cellStyle name="Total 4 3 2 2" xfId="949" xr:uid="{00000000-0005-0000-0000-0000B7030000}"/>
    <cellStyle name="Total 4 3 3" xfId="950" xr:uid="{00000000-0005-0000-0000-0000B8030000}"/>
    <cellStyle name="Total 4 4" xfId="951" xr:uid="{00000000-0005-0000-0000-0000B9030000}"/>
    <cellStyle name="Total 4 4 2" xfId="952" xr:uid="{00000000-0005-0000-0000-0000BA030000}"/>
    <cellStyle name="Total 4 4 2 2" xfId="953" xr:uid="{00000000-0005-0000-0000-0000BB030000}"/>
    <cellStyle name="Total 4 4 3" xfId="954" xr:uid="{00000000-0005-0000-0000-0000BC030000}"/>
    <cellStyle name="Total 4 5" xfId="955" xr:uid="{00000000-0005-0000-0000-0000BD030000}"/>
    <cellStyle name="Total 4 5 2" xfId="956" xr:uid="{00000000-0005-0000-0000-0000BE030000}"/>
    <cellStyle name="Total 4 5 2 2" xfId="957" xr:uid="{00000000-0005-0000-0000-0000BF030000}"/>
    <cellStyle name="Total 4 5 3" xfId="958" xr:uid="{00000000-0005-0000-0000-0000C0030000}"/>
    <cellStyle name="Total 4 6" xfId="959" xr:uid="{00000000-0005-0000-0000-0000C1030000}"/>
    <cellStyle name="Total 4 6 2" xfId="960" xr:uid="{00000000-0005-0000-0000-0000C2030000}"/>
    <cellStyle name="Total 4 6 2 2" xfId="961" xr:uid="{00000000-0005-0000-0000-0000C3030000}"/>
    <cellStyle name="Total 4 6 3" xfId="962" xr:uid="{00000000-0005-0000-0000-0000C4030000}"/>
    <cellStyle name="Total 4 7" xfId="963" xr:uid="{00000000-0005-0000-0000-0000C5030000}"/>
    <cellStyle name="Total 4 7 2" xfId="964" xr:uid="{00000000-0005-0000-0000-0000C6030000}"/>
    <cellStyle name="Total 4 7 2 2" xfId="965" xr:uid="{00000000-0005-0000-0000-0000C7030000}"/>
    <cellStyle name="Total 4 7 3" xfId="966" xr:uid="{00000000-0005-0000-0000-0000C8030000}"/>
    <cellStyle name="Total 4 8" xfId="967" xr:uid="{00000000-0005-0000-0000-0000C9030000}"/>
    <cellStyle name="Total 4 8 2" xfId="968" xr:uid="{00000000-0005-0000-0000-0000CA030000}"/>
    <cellStyle name="Total 4 8 2 2" xfId="969" xr:uid="{00000000-0005-0000-0000-0000CB030000}"/>
    <cellStyle name="Total 4 8 3" xfId="970" xr:uid="{00000000-0005-0000-0000-0000CC030000}"/>
    <cellStyle name="Total 4 9" xfId="971" xr:uid="{00000000-0005-0000-0000-0000CD030000}"/>
    <cellStyle name="Total 4 9 2" xfId="972" xr:uid="{00000000-0005-0000-0000-0000CE030000}"/>
    <cellStyle name="Total 4 9 2 2" xfId="973" xr:uid="{00000000-0005-0000-0000-0000CF030000}"/>
    <cellStyle name="Total 4 9 3" xfId="974" xr:uid="{00000000-0005-0000-0000-0000D0030000}"/>
    <cellStyle name="Warning Text 2" xfId="975" xr:uid="{00000000-0005-0000-0000-0000D1030000}"/>
    <cellStyle name="Warning Text 2 2" xfId="976" xr:uid="{00000000-0005-0000-0000-0000D2030000}"/>
    <cellStyle name="Warning Text 3" xfId="977" xr:uid="{00000000-0005-0000-0000-0000D3030000}"/>
    <cellStyle name="Warning Text 4" xfId="978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Annual%20Budget(2PEL)(ElsieWhitloStokesCommunFreedoPC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G8">
            <v>8069960.4919999996</v>
          </cell>
        </row>
        <row r="9">
          <cell r="G9">
            <v>1807570</v>
          </cell>
        </row>
        <row r="17">
          <cell r="G17">
            <v>298808.40000000002</v>
          </cell>
        </row>
        <row r="30">
          <cell r="G30">
            <v>211551.11249999999</v>
          </cell>
        </row>
        <row r="35">
          <cell r="G35">
            <v>153000</v>
          </cell>
        </row>
        <row r="36">
          <cell r="D36" t="str">
            <v>4400 · Program Fees</v>
          </cell>
          <cell r="G36">
            <v>66970.600000000006</v>
          </cell>
        </row>
        <row r="37">
          <cell r="D37" t="str">
            <v>4600 · Activities Fees (student)</v>
          </cell>
          <cell r="G37">
            <v>50937.75</v>
          </cell>
        </row>
        <row r="38">
          <cell r="D38" t="str">
            <v>4610 · Aftercare Income</v>
          </cell>
          <cell r="G38">
            <v>522542.5</v>
          </cell>
        </row>
        <row r="51">
          <cell r="D51" t="str">
            <v>Total 4800 · Other Income</v>
          </cell>
          <cell r="G51">
            <v>442479</v>
          </cell>
        </row>
        <row r="52">
          <cell r="D52" t="str">
            <v>4900 · Dividends</v>
          </cell>
          <cell r="G52">
            <v>0</v>
          </cell>
        </row>
        <row r="53">
          <cell r="D53" t="str">
            <v>4920 · Unrealized Gains (Losses)</v>
          </cell>
          <cell r="G53">
            <v>0</v>
          </cell>
        </row>
        <row r="54">
          <cell r="D54" t="str">
            <v>4940 · Breakfast/Lunch Fees</v>
          </cell>
        </row>
        <row r="55">
          <cell r="E55" t="str">
            <v>4162 · CACFP-Child &amp; Adult Care Food P</v>
          </cell>
          <cell r="G55">
            <v>133200</v>
          </cell>
        </row>
        <row r="56">
          <cell r="E56" t="str">
            <v>4161 · Fresh Fruit &amp; Veggies (USDA)</v>
          </cell>
          <cell r="G56">
            <v>0</v>
          </cell>
        </row>
        <row r="57">
          <cell r="E57" t="str">
            <v>4160 · NSL</v>
          </cell>
          <cell r="G57">
            <v>145200</v>
          </cell>
        </row>
        <row r="58">
          <cell r="E58" t="str">
            <v>4940 · Breakfast/Lunch Fees - Other</v>
          </cell>
          <cell r="G58">
            <v>92325</v>
          </cell>
        </row>
        <row r="65">
          <cell r="G65">
            <v>1154150.432</v>
          </cell>
        </row>
        <row r="66">
          <cell r="G66">
            <v>4179370.3899999997</v>
          </cell>
        </row>
        <row r="67">
          <cell r="G67">
            <v>693703.14599999995</v>
          </cell>
        </row>
        <row r="68">
          <cell r="G68">
            <v>399061.14</v>
          </cell>
        </row>
        <row r="70">
          <cell r="G70">
            <v>1308517.9973000002</v>
          </cell>
        </row>
        <row r="71">
          <cell r="G71">
            <v>208115.14100591314</v>
          </cell>
        </row>
        <row r="76">
          <cell r="E76" t="str">
            <v>5600 · Student/Instructional Materials</v>
          </cell>
          <cell r="G76">
            <v>50407.675199999998</v>
          </cell>
        </row>
        <row r="77">
          <cell r="E77" t="str">
            <v>5700 · Student/Instructional Supplies</v>
          </cell>
          <cell r="G77">
            <v>162456.4712</v>
          </cell>
        </row>
        <row r="78">
          <cell r="E78" t="str">
            <v>6145 · Library &amp; Media Center Material</v>
          </cell>
          <cell r="G78">
            <v>3445.35</v>
          </cell>
        </row>
        <row r="79">
          <cell r="G79">
            <v>10955.976100000002</v>
          </cell>
        </row>
        <row r="95">
          <cell r="G95">
            <v>625202.6</v>
          </cell>
        </row>
        <row r="100">
          <cell r="G100">
            <v>230352</v>
          </cell>
        </row>
        <row r="101">
          <cell r="G101">
            <v>1267997.4239000001</v>
          </cell>
        </row>
        <row r="104">
          <cell r="G104">
            <v>539915</v>
          </cell>
        </row>
        <row r="105">
          <cell r="G105">
            <v>387451</v>
          </cell>
        </row>
        <row r="120">
          <cell r="G120">
            <v>10300</v>
          </cell>
        </row>
        <row r="122">
          <cell r="G122">
            <v>48564.5</v>
          </cell>
        </row>
        <row r="123">
          <cell r="G123">
            <v>284280</v>
          </cell>
        </row>
        <row r="124">
          <cell r="G124">
            <v>1599847.25</v>
          </cell>
        </row>
        <row r="127">
          <cell r="G127">
            <v>5968.5204000000003</v>
          </cell>
        </row>
        <row r="135">
          <cell r="G135">
            <v>287264.92969999998</v>
          </cell>
        </row>
        <row r="136">
          <cell r="G136">
            <v>3730.1759000000002</v>
          </cell>
        </row>
        <row r="137">
          <cell r="E137" t="str">
            <v>6301 · Postage and Shipping</v>
          </cell>
          <cell r="G137">
            <v>708.78420000000006</v>
          </cell>
        </row>
        <row r="138">
          <cell r="E138" t="str">
            <v>6302 · Printing &amp; Copying</v>
          </cell>
          <cell r="G138">
            <v>67629.8</v>
          </cell>
        </row>
        <row r="139">
          <cell r="G139">
            <v>73439.782800000001</v>
          </cell>
        </row>
        <row r="140">
          <cell r="G140">
            <v>60770</v>
          </cell>
        </row>
        <row r="144">
          <cell r="G144">
            <v>252910</v>
          </cell>
        </row>
        <row r="154">
          <cell r="E154" t="str">
            <v>Total 6545 · Other General Expense</v>
          </cell>
          <cell r="G154">
            <v>26807.3259</v>
          </cell>
        </row>
        <row r="155">
          <cell r="E155" t="str">
            <v>6102 · Dues &amp; Subscriptions</v>
          </cell>
          <cell r="G155">
            <v>3023.05</v>
          </cell>
        </row>
        <row r="162">
          <cell r="G162">
            <v>85964.4</v>
          </cell>
        </row>
        <row r="168">
          <cell r="G168">
            <v>8160.7312000000002</v>
          </cell>
        </row>
        <row r="169">
          <cell r="G169">
            <v>93524</v>
          </cell>
        </row>
        <row r="170">
          <cell r="G170">
            <v>6927.34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lM@ewstoke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zoomScale="150" zoomScaleNormal="150" zoomScaleSheetLayoutView="100" workbookViewId="0">
      <selection activeCell="A6" sqref="A6"/>
    </sheetView>
  </sheetViews>
  <sheetFormatPr baseColWidth="10" defaultColWidth="9.1640625" defaultRowHeight="13" x14ac:dyDescent="0.15"/>
  <cols>
    <col min="1" max="1" width="49.6640625" style="47" bestFit="1" customWidth="1"/>
    <col min="2" max="3" width="9.1640625" style="47"/>
    <col min="4" max="4" width="52.5" style="47" customWidth="1"/>
    <col min="5" max="16384" width="9.1640625" style="47"/>
  </cols>
  <sheetData>
    <row r="1" spans="1:1" x14ac:dyDescent="0.15">
      <c r="A1" s="46" t="s">
        <v>93</v>
      </c>
    </row>
    <row r="2" spans="1:1" x14ac:dyDescent="0.15">
      <c r="A2" s="48" t="s">
        <v>128</v>
      </c>
    </row>
    <row r="4" spans="1:1" x14ac:dyDescent="0.15">
      <c r="A4" s="48" t="s">
        <v>130</v>
      </c>
    </row>
    <row r="5" spans="1:1" ht="15" x14ac:dyDescent="0.2">
      <c r="A5" s="52" t="s">
        <v>131</v>
      </c>
    </row>
    <row r="6" spans="1:1" x14ac:dyDescent="0.15">
      <c r="A6" s="48" t="s">
        <v>132</v>
      </c>
    </row>
    <row r="8" spans="1:1" x14ac:dyDescent="0.15">
      <c r="A8" s="48" t="s">
        <v>129</v>
      </c>
    </row>
    <row r="9" spans="1:1" x14ac:dyDescent="0.15">
      <c r="A9" s="48" t="s">
        <v>105</v>
      </c>
    </row>
  </sheetData>
  <hyperlinks>
    <hyperlink ref="A5" r:id="rId1" xr:uid="{7E8F3E34-54FF-654F-B8B7-823E472A417E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zoomScale="150" zoomScaleNormal="150" zoomScaleSheetLayoutView="100" zoomScalePageLayoutView="115" workbookViewId="0">
      <pane ySplit="5" topLeftCell="A6" activePane="bottomLeft" state="frozen"/>
      <selection pane="bottomLeft" activeCell="C4" sqref="C4:C5"/>
    </sheetView>
  </sheetViews>
  <sheetFormatPr baseColWidth="10" defaultColWidth="7.5" defaultRowHeight="13" x14ac:dyDescent="0.15"/>
  <cols>
    <col min="1" max="1" width="31.5" style="1" customWidth="1"/>
    <col min="2" max="2" width="26.5" style="33" customWidth="1"/>
    <col min="3" max="4" width="15.6640625" style="33" customWidth="1"/>
    <col min="5" max="5" width="12" style="1" bestFit="1" customWidth="1"/>
    <col min="6" max="6" width="11.1640625" style="1" bestFit="1" customWidth="1"/>
    <col min="7" max="16384" width="7.5" style="1"/>
  </cols>
  <sheetData>
    <row r="1" spans="1:4" x14ac:dyDescent="0.15">
      <c r="A1" s="49" t="str">
        <f>'Cover (202) 265-7237 x124'!A2</f>
        <v>Elsie Whitlow Stokes</v>
      </c>
    </row>
    <row r="2" spans="1:4" x14ac:dyDescent="0.15">
      <c r="A2" s="1" t="str">
        <f>'Cover (202) 265-7237 x124'!A8&amp;" Enrollment Data"</f>
        <v>FY21 Enrollment Data</v>
      </c>
    </row>
    <row r="3" spans="1:4" x14ac:dyDescent="0.15">
      <c r="A3" s="12"/>
      <c r="B3" s="13"/>
      <c r="C3" s="14"/>
      <c r="D3" s="14"/>
    </row>
    <row r="4" spans="1:4" ht="31.5" customHeight="1" x14ac:dyDescent="0.15">
      <c r="A4" s="70" t="s">
        <v>34</v>
      </c>
      <c r="B4" s="69" t="s">
        <v>77</v>
      </c>
      <c r="C4" s="69" t="s">
        <v>92</v>
      </c>
      <c r="D4" s="69" t="s">
        <v>91</v>
      </c>
    </row>
    <row r="5" spans="1:4" ht="16.5" customHeight="1" x14ac:dyDescent="0.15">
      <c r="A5" s="71"/>
      <c r="B5" s="69"/>
      <c r="C5" s="69"/>
      <c r="D5" s="69"/>
    </row>
    <row r="6" spans="1:4" ht="12.75" customHeight="1" x14ac:dyDescent="0.15">
      <c r="A6" s="6" t="s">
        <v>35</v>
      </c>
      <c r="B6" s="34"/>
      <c r="C6" s="35"/>
      <c r="D6" s="35"/>
    </row>
    <row r="7" spans="1:4" ht="12.75" customHeight="1" x14ac:dyDescent="0.15">
      <c r="A7" s="6" t="s">
        <v>36</v>
      </c>
      <c r="B7" s="34"/>
      <c r="C7" s="35"/>
      <c r="D7" s="35"/>
    </row>
    <row r="8" spans="1:4" ht="12.75" customHeight="1" x14ac:dyDescent="0.15">
      <c r="A8" s="6" t="s">
        <v>37</v>
      </c>
      <c r="B8" s="34"/>
      <c r="C8" s="35"/>
      <c r="D8" s="35"/>
    </row>
    <row r="9" spans="1:4" ht="12.75" customHeight="1" x14ac:dyDescent="0.15">
      <c r="A9" s="6" t="s">
        <v>38</v>
      </c>
      <c r="B9" s="34"/>
      <c r="C9" s="35"/>
      <c r="D9" s="35"/>
    </row>
    <row r="10" spans="1:4" ht="12.75" customHeight="1" x14ac:dyDescent="0.15">
      <c r="A10" s="6" t="s">
        <v>39</v>
      </c>
      <c r="B10" s="34"/>
      <c r="C10" s="35"/>
      <c r="D10" s="35"/>
    </row>
    <row r="11" spans="1:4" ht="12.75" customHeight="1" x14ac:dyDescent="0.15">
      <c r="A11" s="6" t="s">
        <v>40</v>
      </c>
      <c r="B11" s="34"/>
      <c r="C11" s="35"/>
      <c r="D11" s="35"/>
    </row>
    <row r="12" spans="1:4" ht="12.75" customHeight="1" x14ac:dyDescent="0.15">
      <c r="A12" s="6" t="s">
        <v>41</v>
      </c>
      <c r="B12" s="34"/>
      <c r="C12" s="35"/>
      <c r="D12" s="35"/>
    </row>
    <row r="13" spans="1:4" ht="12.75" customHeight="1" x14ac:dyDescent="0.15">
      <c r="A13" s="6" t="s">
        <v>42</v>
      </c>
      <c r="B13" s="34"/>
      <c r="C13" s="35"/>
      <c r="D13" s="35"/>
    </row>
    <row r="14" spans="1:4" ht="12.75" customHeight="1" x14ac:dyDescent="0.15">
      <c r="A14" s="7" t="s">
        <v>43</v>
      </c>
      <c r="B14" s="34"/>
      <c r="C14" s="35"/>
      <c r="D14" s="35"/>
    </row>
    <row r="15" spans="1:4" ht="12.75" customHeight="1" x14ac:dyDescent="0.15">
      <c r="A15" s="7" t="s">
        <v>44</v>
      </c>
      <c r="B15" s="34"/>
      <c r="C15" s="35"/>
      <c r="D15" s="35"/>
    </row>
    <row r="16" spans="1:4" ht="12.75" customHeight="1" x14ac:dyDescent="0.15">
      <c r="A16" s="7" t="s">
        <v>45</v>
      </c>
      <c r="B16" s="34"/>
      <c r="C16" s="35"/>
      <c r="D16" s="35"/>
    </row>
    <row r="17" spans="1:4" ht="12.75" customHeight="1" x14ac:dyDescent="0.15">
      <c r="A17" s="6" t="s">
        <v>46</v>
      </c>
      <c r="B17" s="34"/>
      <c r="C17" s="35"/>
      <c r="D17" s="35"/>
    </row>
    <row r="18" spans="1:4" ht="12.75" customHeight="1" x14ac:dyDescent="0.15">
      <c r="A18" s="6" t="s">
        <v>47</v>
      </c>
      <c r="B18" s="34"/>
      <c r="C18" s="35"/>
      <c r="D18" s="35"/>
    </row>
    <row r="19" spans="1:4" ht="12.75" customHeight="1" x14ac:dyDescent="0.15">
      <c r="A19" s="6" t="s">
        <v>48</v>
      </c>
      <c r="B19" s="34"/>
      <c r="C19" s="35"/>
      <c r="D19" s="35"/>
    </row>
    <row r="20" spans="1:4" ht="12.75" customHeight="1" x14ac:dyDescent="0.15">
      <c r="A20" s="6" t="s">
        <v>49</v>
      </c>
      <c r="B20" s="34"/>
      <c r="C20" s="35"/>
      <c r="D20" s="35"/>
    </row>
    <row r="21" spans="1:4" ht="12.75" customHeight="1" x14ac:dyDescent="0.15">
      <c r="A21" s="6" t="s">
        <v>50</v>
      </c>
      <c r="B21" s="34"/>
      <c r="C21" s="35"/>
      <c r="D21" s="35"/>
    </row>
    <row r="22" spans="1:4" ht="12.75" customHeight="1" x14ac:dyDescent="0.15">
      <c r="A22" s="6" t="s">
        <v>51</v>
      </c>
      <c r="B22" s="34"/>
      <c r="C22" s="35"/>
      <c r="D22" s="35"/>
    </row>
    <row r="23" spans="1:4" ht="13.5" customHeight="1" x14ac:dyDescent="0.15">
      <c r="A23" s="7" t="s">
        <v>52</v>
      </c>
      <c r="B23" s="34"/>
      <c r="C23" s="35"/>
      <c r="D23" s="35"/>
    </row>
    <row r="24" spans="1:4" x14ac:dyDescent="0.15">
      <c r="A24" s="15" t="s">
        <v>53</v>
      </c>
      <c r="B24" s="11">
        <f>SUM(B6:B23)</f>
        <v>0</v>
      </c>
      <c r="C24" s="11">
        <f>SUM(C6:C23)</f>
        <v>0</v>
      </c>
      <c r="D24" s="11">
        <f>SUM(D6:D23)</f>
        <v>0</v>
      </c>
    </row>
    <row r="25" spans="1:4" x14ac:dyDescent="0.15">
      <c r="A25" s="16"/>
      <c r="B25" s="17"/>
      <c r="C25" s="9"/>
      <c r="D25" s="9"/>
    </row>
    <row r="26" spans="1:4" ht="28" x14ac:dyDescent="0.15">
      <c r="A26" s="15" t="s">
        <v>54</v>
      </c>
      <c r="B26" s="18" t="str">
        <f>B4</f>
        <v>Previous Year's Enrollment</v>
      </c>
      <c r="C26" s="18" t="str">
        <f>C4</f>
        <v>Budgeted Enrollment</v>
      </c>
      <c r="D26" s="18" t="str">
        <f>D4</f>
        <v>Audited Enrollment</v>
      </c>
    </row>
    <row r="27" spans="1:4" ht="20.25" customHeight="1" x14ac:dyDescent="0.15">
      <c r="A27" s="6" t="s">
        <v>55</v>
      </c>
      <c r="B27" s="34"/>
      <c r="C27" s="35"/>
      <c r="D27" s="35"/>
    </row>
    <row r="28" spans="1:4" ht="12.75" customHeight="1" x14ac:dyDescent="0.15">
      <c r="A28" s="6" t="s">
        <v>56</v>
      </c>
      <c r="B28" s="34"/>
      <c r="C28" s="35"/>
      <c r="D28" s="35"/>
    </row>
    <row r="29" spans="1:4" ht="12.75" customHeight="1" x14ac:dyDescent="0.15">
      <c r="A29" s="6" t="s">
        <v>57</v>
      </c>
      <c r="B29" s="34"/>
      <c r="C29" s="35"/>
      <c r="D29" s="35"/>
    </row>
    <row r="30" spans="1:4" ht="12.75" customHeight="1" x14ac:dyDescent="0.15">
      <c r="A30" s="6" t="s">
        <v>58</v>
      </c>
      <c r="B30" s="34"/>
      <c r="C30" s="35"/>
      <c r="D30" s="35"/>
    </row>
    <row r="31" spans="1:4" ht="13.5" customHeight="1" x14ac:dyDescent="0.15">
      <c r="A31" s="15" t="s">
        <v>59</v>
      </c>
      <c r="B31" s="11">
        <f>SUM(B27:B30)</f>
        <v>0</v>
      </c>
      <c r="C31" s="11">
        <f>SUM(C27:C30)</f>
        <v>0</v>
      </c>
      <c r="D31" s="11">
        <f>SUM(D27:D30)</f>
        <v>0</v>
      </c>
    </row>
    <row r="32" spans="1:4" ht="13.5" customHeight="1" x14ac:dyDescent="0.15">
      <c r="A32" s="19"/>
      <c r="B32" s="20"/>
      <c r="C32" s="9"/>
      <c r="D32" s="9"/>
    </row>
    <row r="33" spans="1:6" x14ac:dyDescent="0.15">
      <c r="A33" s="21"/>
      <c r="B33" s="20"/>
      <c r="C33" s="9"/>
      <c r="D33" s="9"/>
    </row>
    <row r="34" spans="1:6" ht="32.25" customHeight="1" x14ac:dyDescent="0.15">
      <c r="A34" s="10" t="s">
        <v>60</v>
      </c>
      <c r="B34" s="18" t="str">
        <f>B26</f>
        <v>Previous Year's Enrollment</v>
      </c>
      <c r="C34" s="18" t="str">
        <f>C26</f>
        <v>Budgeted Enrollment</v>
      </c>
      <c r="D34" s="18" t="str">
        <f>D26</f>
        <v>Audited Enrollment</v>
      </c>
    </row>
    <row r="35" spans="1:6" ht="21.75" customHeight="1" x14ac:dyDescent="0.15">
      <c r="A35" s="10" t="s">
        <v>61</v>
      </c>
      <c r="B35" s="36"/>
      <c r="C35" s="37"/>
      <c r="D35" s="37"/>
    </row>
    <row r="36" spans="1:6" x14ac:dyDescent="0.15">
      <c r="A36" s="19"/>
      <c r="B36" s="20"/>
      <c r="C36" s="9"/>
      <c r="D36" s="9"/>
    </row>
    <row r="37" spans="1:6" ht="12.75" customHeight="1" x14ac:dyDescent="0.15">
      <c r="A37" s="10" t="s">
        <v>62</v>
      </c>
      <c r="B37" s="18" t="str">
        <f>B34</f>
        <v>Previous Year's Enrollment</v>
      </c>
      <c r="C37" s="18" t="str">
        <f>C34</f>
        <v>Budgeted Enrollment</v>
      </c>
      <c r="D37" s="18" t="str">
        <f>D34</f>
        <v>Audited Enrollment</v>
      </c>
    </row>
    <row r="38" spans="1:6" ht="12.75" customHeight="1" x14ac:dyDescent="0.15">
      <c r="A38" s="5" t="s">
        <v>63</v>
      </c>
      <c r="B38" s="38"/>
      <c r="C38" s="35"/>
      <c r="D38" s="35"/>
    </row>
    <row r="39" spans="1:6" ht="12.75" customHeight="1" x14ac:dyDescent="0.15">
      <c r="A39" s="5" t="s">
        <v>64</v>
      </c>
      <c r="B39" s="38"/>
      <c r="C39" s="35"/>
      <c r="D39" s="35"/>
    </row>
    <row r="40" spans="1:6" ht="12.75" customHeight="1" x14ac:dyDescent="0.15">
      <c r="A40" s="5" t="s">
        <v>65</v>
      </c>
      <c r="B40" s="38"/>
      <c r="C40" s="35"/>
      <c r="D40" s="35"/>
      <c r="F40" s="2"/>
    </row>
    <row r="41" spans="1:6" ht="12.75" customHeight="1" x14ac:dyDescent="0.15">
      <c r="A41" s="5" t="s">
        <v>66</v>
      </c>
      <c r="B41" s="38"/>
      <c r="C41" s="35"/>
      <c r="D41" s="35"/>
      <c r="F41" s="2"/>
    </row>
    <row r="42" spans="1:6" ht="13.5" customHeight="1" x14ac:dyDescent="0.15">
      <c r="A42" s="22" t="s">
        <v>67</v>
      </c>
      <c r="B42" s="11">
        <f>SUM(B38:B41)</f>
        <v>0</v>
      </c>
      <c r="C42" s="11">
        <f>SUM(C38:C41)</f>
        <v>0</v>
      </c>
      <c r="D42" s="11">
        <f>SUM(D38:D41)</f>
        <v>0</v>
      </c>
      <c r="F42" s="2"/>
    </row>
    <row r="43" spans="1:6" ht="13.5" customHeight="1" x14ac:dyDescent="0.15">
      <c r="A43" s="16"/>
      <c r="B43" s="20"/>
      <c r="C43" s="23"/>
      <c r="D43" s="23"/>
      <c r="F43" s="2"/>
    </row>
    <row r="44" spans="1:6" ht="28" x14ac:dyDescent="0.15">
      <c r="A44" s="24" t="s">
        <v>68</v>
      </c>
      <c r="B44" s="18" t="str">
        <f>B34</f>
        <v>Previous Year's Enrollment</v>
      </c>
      <c r="C44" s="18" t="str">
        <f>C34</f>
        <v>Budgeted Enrollment</v>
      </c>
      <c r="D44" s="18" t="str">
        <f>D34</f>
        <v>Audited Enrollment</v>
      </c>
      <c r="F44" s="2"/>
    </row>
    <row r="45" spans="1:6" ht="13.5" customHeight="1" x14ac:dyDescent="0.15">
      <c r="A45" s="10" t="s">
        <v>69</v>
      </c>
      <c r="B45" s="39"/>
      <c r="C45" s="37"/>
      <c r="D45" s="37"/>
      <c r="F45" s="2"/>
    </row>
    <row r="46" spans="1:6" ht="13.5" customHeight="1" x14ac:dyDescent="0.15">
      <c r="A46" s="19"/>
      <c r="B46" s="20"/>
      <c r="C46" s="25"/>
      <c r="D46" s="25"/>
      <c r="F46" s="2"/>
    </row>
    <row r="47" spans="1:6" ht="12.75" customHeight="1" x14ac:dyDescent="0.15">
      <c r="A47" s="5" t="s">
        <v>70</v>
      </c>
      <c r="B47" s="18" t="str">
        <f>B44</f>
        <v>Previous Year's Enrollment</v>
      </c>
      <c r="C47" s="18" t="str">
        <f>C44</f>
        <v>Budgeted Enrollment</v>
      </c>
      <c r="D47" s="18" t="str">
        <f>D44</f>
        <v>Audited Enrollment</v>
      </c>
      <c r="F47" s="2"/>
    </row>
    <row r="48" spans="1:6" ht="13.5" customHeight="1" x14ac:dyDescent="0.15">
      <c r="A48" s="10" t="s">
        <v>70</v>
      </c>
      <c r="B48" s="36"/>
      <c r="C48" s="37"/>
      <c r="D48" s="37"/>
      <c r="F48" s="2"/>
    </row>
    <row r="49" spans="1:6" x14ac:dyDescent="0.15">
      <c r="A49" s="19"/>
      <c r="B49" s="20"/>
      <c r="C49" s="25"/>
      <c r="D49" s="25"/>
      <c r="F49" s="2"/>
    </row>
    <row r="50" spans="1:6" ht="12.75" customHeight="1" x14ac:dyDescent="0.15">
      <c r="A50" s="10" t="s">
        <v>89</v>
      </c>
      <c r="B50" s="18" t="str">
        <f>B47</f>
        <v>Previous Year's Enrollment</v>
      </c>
      <c r="C50" s="18" t="str">
        <f>C47</f>
        <v>Budgeted Enrollment</v>
      </c>
      <c r="D50" s="18" t="str">
        <f>D47</f>
        <v>Audited Enrollment</v>
      </c>
      <c r="F50" s="2"/>
    </row>
    <row r="51" spans="1:6" ht="13.5" customHeight="1" x14ac:dyDescent="0.15">
      <c r="A51" s="10" t="s">
        <v>90</v>
      </c>
      <c r="B51" s="36"/>
      <c r="C51" s="37"/>
      <c r="D51" s="37"/>
      <c r="F51" s="2"/>
    </row>
    <row r="52" spans="1:6" x14ac:dyDescent="0.15">
      <c r="A52" s="26"/>
      <c r="B52" s="8"/>
      <c r="C52" s="27"/>
      <c r="D52" s="27"/>
      <c r="F52" s="2"/>
    </row>
    <row r="53" spans="1:6" ht="28" x14ac:dyDescent="0.15">
      <c r="A53" s="10" t="s">
        <v>71</v>
      </c>
      <c r="B53" s="18" t="str">
        <f>B44</f>
        <v>Previous Year's Enrollment</v>
      </c>
      <c r="C53" s="18" t="str">
        <f>C44</f>
        <v>Budgeted Enrollment</v>
      </c>
      <c r="D53" s="18" t="str">
        <f>D44</f>
        <v>Audited Enrollment</v>
      </c>
      <c r="F53" s="2"/>
    </row>
    <row r="54" spans="1:6" ht="12.75" customHeight="1" x14ac:dyDescent="0.15">
      <c r="A54" s="5" t="s">
        <v>72</v>
      </c>
      <c r="B54" s="40"/>
      <c r="C54" s="35"/>
      <c r="D54" s="35"/>
      <c r="F54" s="2"/>
    </row>
    <row r="55" spans="1:6" ht="12.75" customHeight="1" x14ac:dyDescent="0.15">
      <c r="A55" s="5" t="s">
        <v>73</v>
      </c>
      <c r="B55" s="40"/>
      <c r="C55" s="35"/>
      <c r="D55" s="35"/>
      <c r="F55" s="2"/>
    </row>
    <row r="56" spans="1:6" ht="12.75" customHeight="1" x14ac:dyDescent="0.15">
      <c r="A56" s="5" t="s">
        <v>74</v>
      </c>
      <c r="B56" s="40"/>
      <c r="C56" s="35"/>
      <c r="D56" s="35"/>
      <c r="F56" s="2"/>
    </row>
    <row r="57" spans="1:6" ht="12.75" customHeight="1" x14ac:dyDescent="0.15">
      <c r="A57" s="5" t="s">
        <v>75</v>
      </c>
      <c r="B57" s="40"/>
      <c r="C57" s="35"/>
      <c r="D57" s="35"/>
      <c r="F57" s="2"/>
    </row>
    <row r="58" spans="1:6" ht="14.25" customHeight="1" x14ac:dyDescent="0.15">
      <c r="A58" s="28" t="s">
        <v>76</v>
      </c>
      <c r="B58" s="11">
        <f>SUM(B54:B57)</f>
        <v>0</v>
      </c>
      <c r="C58" s="11">
        <f>SUM(C54:C57)</f>
        <v>0</v>
      </c>
      <c r="D58" s="11">
        <f>SUM(D54:D57)</f>
        <v>0</v>
      </c>
      <c r="F58" s="2"/>
    </row>
    <row r="59" spans="1:6" x14ac:dyDescent="0.15">
      <c r="A59" s="3"/>
      <c r="B59" s="8"/>
      <c r="C59" s="9"/>
      <c r="D59" s="9"/>
      <c r="F59" s="2"/>
    </row>
    <row r="60" spans="1:6" x14ac:dyDescent="0.15">
      <c r="A60" s="29"/>
      <c r="B60" s="30"/>
      <c r="C60" s="30"/>
      <c r="D60" s="30"/>
      <c r="F60" s="2"/>
    </row>
    <row r="61" spans="1:6" x14ac:dyDescent="0.15">
      <c r="A61" s="31"/>
      <c r="B61" s="32"/>
      <c r="C61" s="32"/>
      <c r="D61" s="32"/>
      <c r="E61" s="2"/>
      <c r="F61" s="4"/>
    </row>
    <row r="62" spans="1:6" x14ac:dyDescent="0.15">
      <c r="F62" s="2"/>
    </row>
    <row r="63" spans="1:6" x14ac:dyDescent="0.15">
      <c r="F63" s="2"/>
    </row>
    <row r="64" spans="1:6" x14ac:dyDescent="0.15">
      <c r="F64" s="2"/>
    </row>
    <row r="65" spans="6:6" x14ac:dyDescent="0.15">
      <c r="F65" s="2"/>
    </row>
    <row r="66" spans="6:6" x14ac:dyDescent="0.15">
      <c r="F66" s="2"/>
    </row>
    <row r="67" spans="6:6" x14ac:dyDescent="0.15">
      <c r="F67" s="2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AA64"/>
  <sheetViews>
    <sheetView showGridLines="0" tabSelected="1" zoomScale="150" zoomScaleNormal="15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baseColWidth="10" defaultColWidth="9.1640625" defaultRowHeight="12.75" customHeight="1" x14ac:dyDescent="0.15"/>
  <cols>
    <col min="1" max="1" width="1.83203125" style="54" customWidth="1"/>
    <col min="2" max="2" width="45.83203125" style="54" bestFit="1" customWidth="1"/>
    <col min="3" max="3" width="2.83203125" style="54" customWidth="1"/>
    <col min="4" max="4" width="10.6640625" style="54" customWidth="1"/>
    <col min="5" max="5" width="2.6640625" style="44" customWidth="1"/>
    <col min="6" max="6" width="10.6640625" style="55" customWidth="1"/>
    <col min="7" max="7" width="2.6640625" style="44" customWidth="1"/>
    <col min="8" max="8" width="12.1640625" style="54" bestFit="1" customWidth="1"/>
    <col min="9" max="10" width="10.6640625" style="54" customWidth="1"/>
    <col min="11" max="11" width="12.1640625" style="54" bestFit="1" customWidth="1"/>
    <col min="12" max="23" width="10.6640625" style="54" customWidth="1"/>
    <col min="24" max="24" width="2.6640625" style="54" customWidth="1"/>
    <col min="25" max="25" width="14.83203125" style="54" customWidth="1"/>
    <col min="26" max="16384" width="9.1640625" style="54"/>
  </cols>
  <sheetData>
    <row r="1" spans="1:27" ht="12.75" customHeight="1" x14ac:dyDescent="0.15">
      <c r="A1" s="53" t="str">
        <f>'Cover (202) 265-7237 x124'!A2</f>
        <v>Elsie Whitlow Stokes</v>
      </c>
      <c r="B1" s="53"/>
    </row>
    <row r="2" spans="1:27" ht="12.75" customHeight="1" x14ac:dyDescent="0.15">
      <c r="A2" s="54" t="str">
        <f>'Cover (202) 265-7237 x124'!A8&amp;" Annual Budget"</f>
        <v>FY21 Annual Budget</v>
      </c>
    </row>
    <row r="3" spans="1:27" ht="13" x14ac:dyDescent="0.15">
      <c r="A3" s="56"/>
      <c r="B3" s="45"/>
      <c r="C3" s="56"/>
      <c r="D3" s="45"/>
      <c r="F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6"/>
    </row>
    <row r="4" spans="1:27" ht="13" x14ac:dyDescent="0.15">
      <c r="A4" s="44"/>
      <c r="B4" s="44"/>
      <c r="C4" s="56"/>
      <c r="D4" s="57" t="s">
        <v>106</v>
      </c>
      <c r="E4" s="58"/>
      <c r="F4" s="58"/>
      <c r="G4" s="58"/>
      <c r="H4" s="57" t="s">
        <v>94</v>
      </c>
      <c r="I4" s="57" t="s">
        <v>95</v>
      </c>
      <c r="J4" s="57" t="s">
        <v>96</v>
      </c>
      <c r="K4" s="57" t="s">
        <v>78</v>
      </c>
      <c r="L4" s="57" t="s">
        <v>97</v>
      </c>
      <c r="M4" s="57" t="s">
        <v>98</v>
      </c>
      <c r="N4" s="57" t="s">
        <v>99</v>
      </c>
      <c r="O4" s="57" t="s">
        <v>79</v>
      </c>
      <c r="P4" s="57" t="s">
        <v>100</v>
      </c>
      <c r="Q4" s="57" t="s">
        <v>101</v>
      </c>
      <c r="R4" s="57" t="s">
        <v>102</v>
      </c>
      <c r="S4" s="57" t="s">
        <v>80</v>
      </c>
      <c r="T4" s="57" t="s">
        <v>103</v>
      </c>
      <c r="U4" s="57" t="s">
        <v>104</v>
      </c>
      <c r="V4" s="57" t="s">
        <v>105</v>
      </c>
      <c r="W4" s="57" t="s">
        <v>81</v>
      </c>
      <c r="X4" s="56"/>
      <c r="Y4" s="57" t="s">
        <v>107</v>
      </c>
    </row>
    <row r="5" spans="1:27" ht="13" x14ac:dyDescent="0.15">
      <c r="B5" s="44"/>
      <c r="C5" s="56"/>
      <c r="D5" s="59" t="s">
        <v>0</v>
      </c>
      <c r="E5" s="42"/>
      <c r="F5" s="42"/>
      <c r="G5" s="42"/>
      <c r="H5" s="59" t="str">
        <f>D5</f>
        <v>Budget</v>
      </c>
      <c r="I5" s="59" t="str">
        <f>H5</f>
        <v>Budget</v>
      </c>
      <c r="J5" s="59" t="str">
        <f t="shared" ref="J5:W5" si="0">I5</f>
        <v>Budget</v>
      </c>
      <c r="K5" s="59" t="str">
        <f>J5</f>
        <v>Budget</v>
      </c>
      <c r="L5" s="59" t="str">
        <f>K5</f>
        <v>Budget</v>
      </c>
      <c r="M5" s="59" t="str">
        <f t="shared" si="0"/>
        <v>Budget</v>
      </c>
      <c r="N5" s="59" t="str">
        <f t="shared" si="0"/>
        <v>Budget</v>
      </c>
      <c r="O5" s="59" t="str">
        <f>N5</f>
        <v>Budget</v>
      </c>
      <c r="P5" s="59" t="str">
        <f>O5</f>
        <v>Budget</v>
      </c>
      <c r="Q5" s="59" t="str">
        <f t="shared" si="0"/>
        <v>Budget</v>
      </c>
      <c r="R5" s="59" t="str">
        <f t="shared" si="0"/>
        <v>Budget</v>
      </c>
      <c r="S5" s="59" t="str">
        <f>R5</f>
        <v>Budget</v>
      </c>
      <c r="T5" s="59" t="str">
        <f>S5</f>
        <v>Budget</v>
      </c>
      <c r="U5" s="59" t="str">
        <f t="shared" si="0"/>
        <v>Budget</v>
      </c>
      <c r="V5" s="59" t="str">
        <f t="shared" si="0"/>
        <v>Budget</v>
      </c>
      <c r="W5" s="59" t="str">
        <f t="shared" si="0"/>
        <v>Budget</v>
      </c>
      <c r="X5" s="56"/>
      <c r="Y5" s="59" t="s">
        <v>83</v>
      </c>
    </row>
    <row r="6" spans="1:27" ht="13" x14ac:dyDescent="0.15">
      <c r="A6" s="60" t="s">
        <v>1</v>
      </c>
      <c r="B6" s="44"/>
      <c r="C6" s="56"/>
      <c r="X6" s="56"/>
      <c r="AA6" s="61"/>
    </row>
    <row r="7" spans="1:27" ht="13" x14ac:dyDescent="0.15">
      <c r="A7" s="45"/>
      <c r="B7" s="45" t="s">
        <v>108</v>
      </c>
      <c r="C7" s="56"/>
      <c r="D7" s="41">
        <f>[4]Sheet1!G8</f>
        <v>8069960.4919999996</v>
      </c>
      <c r="E7" s="42"/>
      <c r="F7" s="42"/>
      <c r="G7" s="42"/>
      <c r="H7" s="41">
        <v>2879962</v>
      </c>
      <c r="I7" s="41">
        <v>0</v>
      </c>
      <c r="J7" s="41">
        <v>19736</v>
      </c>
      <c r="K7" s="42">
        <f t="shared" ref="K7:K16" si="1">SUM(H7:J7)</f>
        <v>2899698</v>
      </c>
      <c r="L7" s="41">
        <v>2124074</v>
      </c>
      <c r="M7" s="41">
        <v>0</v>
      </c>
      <c r="N7" s="41">
        <v>0</v>
      </c>
      <c r="O7" s="42">
        <f t="shared" ref="O7:O16" si="2">SUM(L7:N7)</f>
        <v>2124074</v>
      </c>
      <c r="P7" s="41">
        <v>1665511</v>
      </c>
      <c r="Q7" s="41">
        <v>0</v>
      </c>
      <c r="R7" s="41">
        <v>12965</v>
      </c>
      <c r="S7" s="42">
        <f t="shared" ref="S7:S16" si="3">SUM(P7:R7)</f>
        <v>1678476</v>
      </c>
      <c r="T7" s="41">
        <v>1819039</v>
      </c>
      <c r="U7" s="41">
        <v>39370</v>
      </c>
      <c r="V7" s="41">
        <v>66359</v>
      </c>
      <c r="W7" s="42">
        <f>SUM(T7:V7)</f>
        <v>1924768</v>
      </c>
      <c r="X7" s="56"/>
      <c r="Y7" s="54">
        <f t="shared" ref="Y7:Y16" si="4">SUM(K7,O7,S7,W7)</f>
        <v>8627016</v>
      </c>
    </row>
    <row r="8" spans="1:27" ht="13" x14ac:dyDescent="0.15">
      <c r="A8" s="45"/>
      <c r="B8" s="45" t="s">
        <v>109</v>
      </c>
      <c r="C8" s="56"/>
      <c r="D8" s="41"/>
      <c r="E8" s="42"/>
      <c r="F8" s="42"/>
      <c r="G8" s="42"/>
      <c r="H8" s="41"/>
      <c r="I8" s="41"/>
      <c r="J8" s="41"/>
      <c r="K8" s="42">
        <f t="shared" si="1"/>
        <v>0</v>
      </c>
      <c r="L8" s="41"/>
      <c r="M8" s="41"/>
      <c r="N8" s="41"/>
      <c r="O8" s="42">
        <f t="shared" si="2"/>
        <v>0</v>
      </c>
      <c r="P8" s="41"/>
      <c r="Q8" s="41"/>
      <c r="R8" s="41"/>
      <c r="S8" s="42">
        <f t="shared" si="3"/>
        <v>0</v>
      </c>
      <c r="T8" s="41"/>
      <c r="U8" s="41"/>
      <c r="V8" s="41"/>
      <c r="W8" s="42">
        <f t="shared" ref="W8:W15" si="5">SUM(T8:V8)</f>
        <v>0</v>
      </c>
      <c r="X8" s="56"/>
      <c r="Y8" s="54">
        <f t="shared" si="4"/>
        <v>0</v>
      </c>
    </row>
    <row r="9" spans="1:27" ht="13" x14ac:dyDescent="0.15">
      <c r="A9" s="45"/>
      <c r="B9" s="45" t="s">
        <v>2</v>
      </c>
      <c r="C9" s="56"/>
      <c r="D9" s="41">
        <f>[4]Sheet1!G9</f>
        <v>1807570</v>
      </c>
      <c r="E9" s="42"/>
      <c r="F9" s="42"/>
      <c r="G9" s="42"/>
      <c r="H9" s="41">
        <v>632650</v>
      </c>
      <c r="I9" s="41">
        <v>0</v>
      </c>
      <c r="J9" s="41">
        <v>0</v>
      </c>
      <c r="K9" s="42">
        <f t="shared" si="1"/>
        <v>632650</v>
      </c>
      <c r="L9" s="41">
        <v>1154910</v>
      </c>
      <c r="M9" s="41">
        <v>0</v>
      </c>
      <c r="N9" s="41">
        <v>0</v>
      </c>
      <c r="O9" s="42">
        <f t="shared" si="2"/>
        <v>1154910</v>
      </c>
      <c r="P9" s="41">
        <v>0</v>
      </c>
      <c r="Q9" s="41">
        <v>0</v>
      </c>
      <c r="R9" s="41">
        <v>0</v>
      </c>
      <c r="S9" s="42">
        <f t="shared" si="3"/>
        <v>0</v>
      </c>
      <c r="T9" s="41">
        <v>6670</v>
      </c>
      <c r="U9" s="41">
        <v>0</v>
      </c>
      <c r="V9" s="41">
        <v>0</v>
      </c>
      <c r="W9" s="42">
        <f t="shared" si="5"/>
        <v>6670</v>
      </c>
      <c r="X9" s="56"/>
      <c r="Y9" s="54">
        <f t="shared" si="4"/>
        <v>1794230</v>
      </c>
    </row>
    <row r="10" spans="1:27" ht="13" x14ac:dyDescent="0.15">
      <c r="A10" s="45"/>
      <c r="B10" s="45" t="s">
        <v>122</v>
      </c>
      <c r="C10" s="56"/>
      <c r="D10" s="41">
        <f>[4]Sheet1!G17</f>
        <v>298808.40000000002</v>
      </c>
      <c r="E10" s="42"/>
      <c r="F10" s="42"/>
      <c r="G10" s="42"/>
      <c r="H10" s="41">
        <v>0.33706000000000003</v>
      </c>
      <c r="I10" s="41">
        <v>0</v>
      </c>
      <c r="J10" s="41">
        <v>1.89E-3</v>
      </c>
      <c r="K10" s="42">
        <f t="shared" si="1"/>
        <v>0.33895000000000003</v>
      </c>
      <c r="L10" s="41">
        <v>0.31463999999999998</v>
      </c>
      <c r="M10" s="41">
        <v>0</v>
      </c>
      <c r="N10" s="41">
        <v>0</v>
      </c>
      <c r="O10" s="42">
        <f t="shared" si="2"/>
        <v>0.31463999999999998</v>
      </c>
      <c r="P10" s="41">
        <v>166053.89981999999</v>
      </c>
      <c r="Q10" s="41">
        <v>0</v>
      </c>
      <c r="R10" s="41">
        <v>1.24E-3</v>
      </c>
      <c r="S10" s="42">
        <f t="shared" si="3"/>
        <v>166053.90106</v>
      </c>
      <c r="T10" s="41">
        <v>0.17519000000000001</v>
      </c>
      <c r="U10" s="41">
        <v>10234.36378</v>
      </c>
      <c r="V10" s="41">
        <v>57090.906369999997</v>
      </c>
      <c r="W10" s="42">
        <f t="shared" si="5"/>
        <v>67325.445339999991</v>
      </c>
      <c r="X10" s="56"/>
      <c r="Y10" s="54">
        <f t="shared" si="4"/>
        <v>233379.99998999998</v>
      </c>
    </row>
    <row r="11" spans="1:27" ht="13" x14ac:dyDescent="0.15">
      <c r="A11" s="45"/>
      <c r="B11" s="45" t="s">
        <v>3</v>
      </c>
      <c r="C11" s="56"/>
      <c r="D11" s="41">
        <f>[4]Sheet1!G30</f>
        <v>211551.11249999999</v>
      </c>
      <c r="E11" s="42"/>
      <c r="F11" s="42"/>
      <c r="G11" s="42"/>
      <c r="H11" s="41">
        <v>0</v>
      </c>
      <c r="I11" s="41">
        <v>0</v>
      </c>
      <c r="J11" s="41">
        <v>2349.17</v>
      </c>
      <c r="K11" s="42">
        <f t="shared" si="1"/>
        <v>2349.17</v>
      </c>
      <c r="L11" s="41">
        <v>0</v>
      </c>
      <c r="M11" s="41">
        <v>15401.37</v>
      </c>
      <c r="N11" s="41">
        <v>8979.57</v>
      </c>
      <c r="O11" s="42">
        <f t="shared" si="2"/>
        <v>24380.940000000002</v>
      </c>
      <c r="P11" s="41">
        <v>50727.32</v>
      </c>
      <c r="Q11" s="41">
        <v>903.24</v>
      </c>
      <c r="R11" s="41">
        <v>375.39</v>
      </c>
      <c r="S11" s="42">
        <f t="shared" si="3"/>
        <v>52005.95</v>
      </c>
      <c r="T11" s="41">
        <v>15988</v>
      </c>
      <c r="U11" s="41">
        <v>0</v>
      </c>
      <c r="V11" s="41">
        <v>74840.539999999994</v>
      </c>
      <c r="W11" s="42">
        <f t="shared" si="5"/>
        <v>90828.54</v>
      </c>
      <c r="X11" s="56"/>
      <c r="Y11" s="54">
        <f t="shared" si="4"/>
        <v>169564.59999999998</v>
      </c>
    </row>
    <row r="12" spans="1:27" ht="13" x14ac:dyDescent="0.15">
      <c r="A12" s="45"/>
      <c r="B12" s="45" t="s">
        <v>4</v>
      </c>
      <c r="C12" s="56"/>
      <c r="D12" s="41">
        <f>[4]Sheet1!G35</f>
        <v>153000</v>
      </c>
      <c r="E12" s="42"/>
      <c r="F12" s="42"/>
      <c r="G12" s="42"/>
      <c r="H12" s="41">
        <v>0</v>
      </c>
      <c r="I12" s="41">
        <v>3671.3</v>
      </c>
      <c r="J12" s="41">
        <v>3420.0138499999998</v>
      </c>
      <c r="K12" s="42">
        <f t="shared" si="1"/>
        <v>7091.3138500000005</v>
      </c>
      <c r="L12" s="41">
        <v>5405</v>
      </c>
      <c r="M12" s="41">
        <v>512.59082999999998</v>
      </c>
      <c r="N12" s="41">
        <v>4552.9929599999996</v>
      </c>
      <c r="O12" s="42">
        <f t="shared" si="2"/>
        <v>10470.583790000001</v>
      </c>
      <c r="P12" s="41">
        <v>5183.0491599999996</v>
      </c>
      <c r="Q12" s="41">
        <v>500.00533000000001</v>
      </c>
      <c r="R12" s="41">
        <v>5068.0022099999996</v>
      </c>
      <c r="S12" s="42">
        <f t="shared" si="3"/>
        <v>10751.056699999999</v>
      </c>
      <c r="T12" s="41">
        <v>22556.094290000001</v>
      </c>
      <c r="U12" s="41">
        <v>2000</v>
      </c>
      <c r="V12" s="41">
        <v>34596.121370000001</v>
      </c>
      <c r="W12" s="42">
        <f t="shared" si="5"/>
        <v>59152.215660000002</v>
      </c>
      <c r="X12" s="56"/>
      <c r="Y12" s="54">
        <f t="shared" si="4"/>
        <v>87465.170000000013</v>
      </c>
    </row>
    <row r="13" spans="1:27" ht="13" x14ac:dyDescent="0.15">
      <c r="A13" s="45"/>
      <c r="B13" s="45" t="s">
        <v>5</v>
      </c>
      <c r="C13" s="56"/>
      <c r="D13" s="41">
        <f>SUM([4]Sheet1!C36:G38)</f>
        <v>640450.85</v>
      </c>
      <c r="E13" s="42"/>
      <c r="F13" s="42"/>
      <c r="G13" s="42"/>
      <c r="H13" s="41">
        <v>84923</v>
      </c>
      <c r="I13" s="41">
        <v>9310.7999999999993</v>
      </c>
      <c r="J13" s="41">
        <v>64586</v>
      </c>
      <c r="K13" s="42">
        <f t="shared" si="1"/>
        <v>158819.79999999999</v>
      </c>
      <c r="L13" s="41">
        <v>73305</v>
      </c>
      <c r="M13" s="41">
        <v>76416.179999999993</v>
      </c>
      <c r="N13" s="41">
        <v>59068</v>
      </c>
      <c r="O13" s="42">
        <f t="shared" si="2"/>
        <v>208789.18</v>
      </c>
      <c r="P13" s="41">
        <v>66174</v>
      </c>
      <c r="Q13" s="41">
        <v>55111.56</v>
      </c>
      <c r="R13" s="41">
        <v>29023</v>
      </c>
      <c r="S13" s="42">
        <f t="shared" si="3"/>
        <v>150308.56</v>
      </c>
      <c r="T13" s="41">
        <v>3</v>
      </c>
      <c r="U13" s="41">
        <v>-46200</v>
      </c>
      <c r="V13" s="41">
        <v>0</v>
      </c>
      <c r="W13" s="42">
        <f t="shared" si="5"/>
        <v>-46197</v>
      </c>
      <c r="X13" s="56"/>
      <c r="Y13" s="54">
        <f t="shared" si="4"/>
        <v>471720.54</v>
      </c>
    </row>
    <row r="14" spans="1:27" ht="13" x14ac:dyDescent="0.15">
      <c r="A14" s="45"/>
      <c r="B14" s="45" t="s">
        <v>110</v>
      </c>
      <c r="C14" s="56"/>
      <c r="D14" s="51"/>
      <c r="E14" s="42"/>
      <c r="F14" s="42"/>
      <c r="G14" s="42"/>
      <c r="H14" s="41"/>
      <c r="I14" s="41"/>
      <c r="J14" s="41"/>
      <c r="K14" s="42">
        <f t="shared" si="1"/>
        <v>0</v>
      </c>
      <c r="L14" s="41"/>
      <c r="M14" s="41"/>
      <c r="N14" s="41"/>
      <c r="O14" s="42">
        <f t="shared" si="2"/>
        <v>0</v>
      </c>
      <c r="P14" s="41"/>
      <c r="Q14" s="41"/>
      <c r="R14" s="41"/>
      <c r="S14" s="42">
        <f t="shared" si="3"/>
        <v>0</v>
      </c>
      <c r="T14" s="41"/>
      <c r="U14" s="41"/>
      <c r="V14" s="41"/>
      <c r="W14" s="42">
        <f t="shared" si="5"/>
        <v>0</v>
      </c>
      <c r="X14" s="56"/>
      <c r="Y14" s="54">
        <f t="shared" si="4"/>
        <v>0</v>
      </c>
    </row>
    <row r="15" spans="1:27" ht="13" x14ac:dyDescent="0.15">
      <c r="A15" s="45"/>
      <c r="B15" s="45" t="s">
        <v>6</v>
      </c>
      <c r="C15" s="56"/>
      <c r="D15" s="41">
        <f>SUM([4]Sheet1!C51:G58)</f>
        <v>813204</v>
      </c>
      <c r="E15" s="42"/>
      <c r="F15" s="42"/>
      <c r="G15" s="42"/>
      <c r="H15" s="41">
        <v>386.97</v>
      </c>
      <c r="I15" s="41">
        <v>5401.53</v>
      </c>
      <c r="J15" s="41">
        <v>135545.63</v>
      </c>
      <c r="K15" s="42">
        <f t="shared" si="1"/>
        <v>141334.13</v>
      </c>
      <c r="L15" s="41">
        <v>138801.32999999999</v>
      </c>
      <c r="M15" s="41">
        <v>90445.119999999995</v>
      </c>
      <c r="N15" s="41">
        <v>110830.98</v>
      </c>
      <c r="O15" s="42">
        <f t="shared" si="2"/>
        <v>340077.43</v>
      </c>
      <c r="P15" s="41">
        <v>112512.66</v>
      </c>
      <c r="Q15" s="41">
        <v>89424.19</v>
      </c>
      <c r="R15" s="41">
        <v>34626.769999999997</v>
      </c>
      <c r="S15" s="42">
        <f t="shared" si="3"/>
        <v>236563.62</v>
      </c>
      <c r="T15" s="41">
        <v>15112.34</v>
      </c>
      <c r="U15" s="41">
        <v>17714.47</v>
      </c>
      <c r="V15" s="41">
        <v>34225.29</v>
      </c>
      <c r="W15" s="42">
        <f t="shared" si="5"/>
        <v>67052.100000000006</v>
      </c>
      <c r="X15" s="56"/>
      <c r="Y15" s="62">
        <f t="shared" si="4"/>
        <v>785027.27999999991</v>
      </c>
    </row>
    <row r="16" spans="1:27" ht="13" x14ac:dyDescent="0.15">
      <c r="A16" s="45"/>
      <c r="B16" s="63" t="s">
        <v>7</v>
      </c>
      <c r="C16" s="56"/>
      <c r="D16" s="63">
        <f>SUM(D7:D15)</f>
        <v>11994544.854499999</v>
      </c>
      <c r="E16" s="60"/>
      <c r="F16" s="60"/>
      <c r="G16" s="60"/>
      <c r="H16" s="63">
        <f>SUM(H7:H15)</f>
        <v>3597922.30706</v>
      </c>
      <c r="I16" s="63">
        <f t="shared" ref="I16:J16" si="6">SUM(I7:I15)</f>
        <v>18383.629999999997</v>
      </c>
      <c r="J16" s="63">
        <f t="shared" si="6"/>
        <v>225636.81573999999</v>
      </c>
      <c r="K16" s="63">
        <f t="shared" si="1"/>
        <v>3841942.7527999999</v>
      </c>
      <c r="L16" s="63">
        <f>SUM(L7:L15)</f>
        <v>3496495.6446400001</v>
      </c>
      <c r="M16" s="63">
        <f t="shared" ref="M16:N16" si="7">SUM(M7:M15)</f>
        <v>182775.26082999998</v>
      </c>
      <c r="N16" s="63">
        <f t="shared" si="7"/>
        <v>183431.54295999999</v>
      </c>
      <c r="O16" s="63">
        <f t="shared" si="2"/>
        <v>3862702.4484299999</v>
      </c>
      <c r="P16" s="63">
        <f>SUM(P7:P15)</f>
        <v>2066161.9289799999</v>
      </c>
      <c r="Q16" s="63">
        <f t="shared" ref="Q16:R16" si="8">SUM(Q7:Q15)</f>
        <v>145938.99533000001</v>
      </c>
      <c r="R16" s="63">
        <f t="shared" si="8"/>
        <v>82058.163449999993</v>
      </c>
      <c r="S16" s="63">
        <f t="shared" si="3"/>
        <v>2294159.0877599996</v>
      </c>
      <c r="T16" s="63">
        <f>SUM(T7:T15)</f>
        <v>1879368.6094800001</v>
      </c>
      <c r="U16" s="63">
        <f t="shared" ref="U16:V16" si="9">SUM(U7:U15)</f>
        <v>23118.833780000001</v>
      </c>
      <c r="V16" s="63">
        <f t="shared" si="9"/>
        <v>267111.85774000001</v>
      </c>
      <c r="W16" s="63">
        <f>SUM(T16:V16)</f>
        <v>2169599.301</v>
      </c>
      <c r="X16" s="56"/>
      <c r="Y16" s="54">
        <f t="shared" si="4"/>
        <v>12168403.589989997</v>
      </c>
    </row>
    <row r="17" spans="1:25" ht="13" x14ac:dyDescent="0.15">
      <c r="A17" s="45"/>
      <c r="B17" s="64"/>
      <c r="C17" s="56"/>
      <c r="D17" s="64"/>
      <c r="E17" s="60"/>
      <c r="F17" s="60"/>
      <c r="G17" s="60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56"/>
    </row>
    <row r="18" spans="1:25" ht="13" x14ac:dyDescent="0.15">
      <c r="A18" s="53" t="s">
        <v>114</v>
      </c>
      <c r="B18" s="44"/>
      <c r="C18" s="56"/>
      <c r="D18" s="44"/>
      <c r="F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56"/>
    </row>
    <row r="19" spans="1:25" ht="13" x14ac:dyDescent="0.15">
      <c r="A19" s="65" t="s">
        <v>8</v>
      </c>
      <c r="B19" s="44"/>
      <c r="C19" s="56"/>
      <c r="D19" s="44"/>
      <c r="F19" s="44" t="s">
        <v>82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56"/>
    </row>
    <row r="20" spans="1:25" ht="13" x14ac:dyDescent="0.15">
      <c r="A20" s="45"/>
      <c r="B20" s="44" t="s">
        <v>9</v>
      </c>
      <c r="C20" s="56"/>
      <c r="D20" s="43"/>
      <c r="F20" s="43"/>
      <c r="H20" s="43"/>
      <c r="I20" s="43"/>
      <c r="J20" s="43"/>
      <c r="K20" s="45">
        <f t="shared" ref="K20:K27" si="10">SUM(H20:J20)</f>
        <v>0</v>
      </c>
      <c r="L20" s="43"/>
      <c r="M20" s="43"/>
      <c r="N20" s="43"/>
      <c r="O20" s="45">
        <f t="shared" ref="O20:O27" si="11">SUM(L20:N20)</f>
        <v>0</v>
      </c>
      <c r="P20" s="43"/>
      <c r="Q20" s="43"/>
      <c r="R20" s="43"/>
      <c r="S20" s="45">
        <f t="shared" ref="S20:S27" si="12">SUM(P20:R20)</f>
        <v>0</v>
      </c>
      <c r="T20" s="43"/>
      <c r="U20" s="43"/>
      <c r="V20" s="43"/>
      <c r="W20" s="45">
        <f t="shared" ref="W20:W27" si="13">SUM(T20:V20)</f>
        <v>0</v>
      </c>
      <c r="X20" s="56"/>
      <c r="Y20" s="54">
        <f t="shared" ref="Y20:Y27" si="14">SUM(K20,O20,S20,W20)</f>
        <v>0</v>
      </c>
    </row>
    <row r="21" spans="1:25" ht="13" x14ac:dyDescent="0.15">
      <c r="A21" s="45"/>
      <c r="B21" s="44" t="s">
        <v>10</v>
      </c>
      <c r="C21" s="56"/>
      <c r="D21" s="43">
        <f>[4]Sheet1!G66</f>
        <v>4179370.3899999997</v>
      </c>
      <c r="F21" s="43"/>
      <c r="H21" s="43">
        <v>83733.36</v>
      </c>
      <c r="I21" s="43">
        <v>220310.27</v>
      </c>
      <c r="J21" s="43">
        <v>314283.71999999997</v>
      </c>
      <c r="K21" s="45">
        <f t="shared" si="10"/>
        <v>618327.35</v>
      </c>
      <c r="L21" s="43">
        <v>324189.46000000002</v>
      </c>
      <c r="M21" s="43">
        <v>307063.64</v>
      </c>
      <c r="N21" s="43">
        <v>332701.5</v>
      </c>
      <c r="O21" s="45">
        <f t="shared" si="11"/>
        <v>963954.60000000009</v>
      </c>
      <c r="P21" s="43">
        <v>319561.15999999997</v>
      </c>
      <c r="Q21" s="43">
        <v>316846.48</v>
      </c>
      <c r="R21" s="43">
        <v>318839.13</v>
      </c>
      <c r="S21" s="45">
        <f t="shared" si="12"/>
        <v>955246.7699999999</v>
      </c>
      <c r="T21" s="43">
        <v>312765.25</v>
      </c>
      <c r="U21" s="43">
        <v>320083</v>
      </c>
      <c r="V21" s="43">
        <v>648732.34</v>
      </c>
      <c r="W21" s="45">
        <f t="shared" si="13"/>
        <v>1281580.5899999999</v>
      </c>
      <c r="X21" s="56"/>
      <c r="Y21" s="54">
        <f t="shared" si="14"/>
        <v>3819109.31</v>
      </c>
    </row>
    <row r="22" spans="1:25" ht="13" x14ac:dyDescent="0.15">
      <c r="A22" s="45"/>
      <c r="B22" s="44" t="s">
        <v>11</v>
      </c>
      <c r="C22" s="56"/>
      <c r="D22" s="43"/>
      <c r="F22" s="43"/>
      <c r="H22" s="43"/>
      <c r="I22" s="43"/>
      <c r="J22" s="43"/>
      <c r="K22" s="45">
        <f t="shared" si="10"/>
        <v>0</v>
      </c>
      <c r="L22" s="43"/>
      <c r="M22" s="43"/>
      <c r="N22" s="43"/>
      <c r="O22" s="45">
        <f t="shared" si="11"/>
        <v>0</v>
      </c>
      <c r="P22" s="43"/>
      <c r="Q22" s="43"/>
      <c r="R22" s="43"/>
      <c r="S22" s="45">
        <f t="shared" si="12"/>
        <v>0</v>
      </c>
      <c r="T22" s="43"/>
      <c r="U22" s="43"/>
      <c r="V22" s="43"/>
      <c r="W22" s="45">
        <f t="shared" si="13"/>
        <v>0</v>
      </c>
      <c r="X22" s="56"/>
      <c r="Y22" s="54">
        <f t="shared" si="14"/>
        <v>0</v>
      </c>
    </row>
    <row r="23" spans="1:25" ht="13" x14ac:dyDescent="0.15">
      <c r="A23" s="45"/>
      <c r="B23" s="44" t="s">
        <v>12</v>
      </c>
      <c r="C23" s="56"/>
      <c r="D23" s="43"/>
      <c r="F23" s="43"/>
      <c r="H23" s="43">
        <v>12970.83</v>
      </c>
      <c r="I23" s="43">
        <v>83829.8</v>
      </c>
      <c r="J23" s="43">
        <v>127477.09</v>
      </c>
      <c r="K23" s="45">
        <f t="shared" si="10"/>
        <v>224277.72</v>
      </c>
      <c r="L23" s="43">
        <v>138277</v>
      </c>
      <c r="M23" s="43">
        <v>132985.5</v>
      </c>
      <c r="N23" s="43">
        <v>138286.25</v>
      </c>
      <c r="O23" s="45">
        <f t="shared" si="11"/>
        <v>409548.75</v>
      </c>
      <c r="P23" s="43">
        <v>129321.75</v>
      </c>
      <c r="Q23" s="43">
        <v>132093.54</v>
      </c>
      <c r="R23" s="43">
        <v>148307.48000000001</v>
      </c>
      <c r="S23" s="45">
        <f t="shared" si="12"/>
        <v>409722.77</v>
      </c>
      <c r="T23" s="43">
        <v>129053.25</v>
      </c>
      <c r="U23" s="43">
        <v>111301.25</v>
      </c>
      <c r="V23" s="43">
        <v>220285.04</v>
      </c>
      <c r="W23" s="45">
        <f t="shared" si="13"/>
        <v>460639.54000000004</v>
      </c>
      <c r="X23" s="56"/>
      <c r="Y23" s="54">
        <f t="shared" si="14"/>
        <v>1504188.78</v>
      </c>
    </row>
    <row r="24" spans="1:25" ht="13" x14ac:dyDescent="0.15">
      <c r="A24" s="45"/>
      <c r="B24" s="44" t="s">
        <v>13</v>
      </c>
      <c r="C24" s="56"/>
      <c r="D24" s="43">
        <f>SUM([4]Sheet1!G67:G68)</f>
        <v>1092764.2859999998</v>
      </c>
      <c r="F24" s="43"/>
      <c r="H24" s="43">
        <v>36794.559999999998</v>
      </c>
      <c r="I24" s="43">
        <v>35286.31</v>
      </c>
      <c r="J24" s="43">
        <v>48574.68</v>
      </c>
      <c r="K24" s="45">
        <f t="shared" si="10"/>
        <v>120655.54999999999</v>
      </c>
      <c r="L24" s="43">
        <v>40541.83</v>
      </c>
      <c r="M24" s="43">
        <v>35998.03</v>
      </c>
      <c r="N24" s="43">
        <v>37884.080000000002</v>
      </c>
      <c r="O24" s="45">
        <f t="shared" si="11"/>
        <v>114423.94</v>
      </c>
      <c r="P24" s="43">
        <v>40114.9</v>
      </c>
      <c r="Q24" s="43">
        <v>32876.65</v>
      </c>
      <c r="R24" s="43">
        <v>36684.76</v>
      </c>
      <c r="S24" s="45">
        <f t="shared" si="12"/>
        <v>109676.31</v>
      </c>
      <c r="T24" s="43">
        <v>31686.83</v>
      </c>
      <c r="U24" s="43">
        <v>29613.58</v>
      </c>
      <c r="V24" s="43">
        <v>29908.33</v>
      </c>
      <c r="W24" s="45">
        <f t="shared" si="13"/>
        <v>91208.74</v>
      </c>
      <c r="X24" s="56"/>
      <c r="Y24" s="54">
        <f t="shared" si="14"/>
        <v>435964.54</v>
      </c>
    </row>
    <row r="25" spans="1:25" ht="13" x14ac:dyDescent="0.15">
      <c r="A25" s="45"/>
      <c r="B25" s="44" t="s">
        <v>123</v>
      </c>
      <c r="C25" s="56"/>
      <c r="D25" s="43">
        <f>[4]Sheet1!G65</f>
        <v>1154150.432</v>
      </c>
      <c r="F25" s="43"/>
      <c r="H25" s="43">
        <v>89118.41</v>
      </c>
      <c r="I25" s="43">
        <v>90047.360000000001</v>
      </c>
      <c r="J25" s="43">
        <v>99417.05</v>
      </c>
      <c r="K25" s="45">
        <f t="shared" si="10"/>
        <v>278582.82</v>
      </c>
      <c r="L25" s="43">
        <v>98905.09</v>
      </c>
      <c r="M25" s="43">
        <v>92493.47</v>
      </c>
      <c r="N25" s="43">
        <v>90071.84</v>
      </c>
      <c r="O25" s="45">
        <f t="shared" si="11"/>
        <v>281470.40000000002</v>
      </c>
      <c r="P25" s="43">
        <v>89671.22</v>
      </c>
      <c r="Q25" s="43">
        <v>82743.59</v>
      </c>
      <c r="R25" s="43">
        <v>92696.97</v>
      </c>
      <c r="S25" s="45">
        <f t="shared" si="12"/>
        <v>265111.78000000003</v>
      </c>
      <c r="T25" s="43">
        <v>89316.59</v>
      </c>
      <c r="U25" s="43">
        <v>85100.59</v>
      </c>
      <c r="V25" s="43">
        <v>83418.59</v>
      </c>
      <c r="W25" s="45">
        <f t="shared" si="13"/>
        <v>257835.77</v>
      </c>
      <c r="X25" s="56"/>
      <c r="Y25" s="54">
        <f t="shared" si="14"/>
        <v>1083000.77</v>
      </c>
    </row>
    <row r="26" spans="1:25" ht="13" x14ac:dyDescent="0.15">
      <c r="A26" s="45"/>
      <c r="B26" s="44" t="s">
        <v>124</v>
      </c>
      <c r="C26" s="56"/>
      <c r="D26" s="43">
        <f>[4]Sheet1!G70</f>
        <v>1308517.9973000002</v>
      </c>
      <c r="F26" s="43"/>
      <c r="H26" s="43">
        <v>120380.61</v>
      </c>
      <c r="I26" s="43">
        <v>90118.59</v>
      </c>
      <c r="J26" s="43">
        <v>125003.23</v>
      </c>
      <c r="K26" s="45">
        <f t="shared" si="10"/>
        <v>335502.43</v>
      </c>
      <c r="L26" s="43">
        <v>62394.84</v>
      </c>
      <c r="M26" s="43">
        <v>108850.64</v>
      </c>
      <c r="N26" s="43">
        <v>236943.51</v>
      </c>
      <c r="O26" s="45">
        <f t="shared" si="11"/>
        <v>408188.99</v>
      </c>
      <c r="P26" s="43">
        <v>117718.91</v>
      </c>
      <c r="Q26" s="43">
        <v>116671.09</v>
      </c>
      <c r="R26" s="43">
        <v>61340.51</v>
      </c>
      <c r="S26" s="45">
        <f t="shared" si="12"/>
        <v>295730.51</v>
      </c>
      <c r="T26" s="43">
        <v>163018.53</v>
      </c>
      <c r="U26" s="43">
        <v>98071.87</v>
      </c>
      <c r="V26" s="43">
        <v>99472.08</v>
      </c>
      <c r="W26" s="45">
        <f t="shared" si="13"/>
        <v>360562.48</v>
      </c>
      <c r="X26" s="56"/>
      <c r="Y26" s="62">
        <f t="shared" si="14"/>
        <v>1399984.41</v>
      </c>
    </row>
    <row r="27" spans="1:25" ht="13" x14ac:dyDescent="0.15">
      <c r="A27" s="44"/>
      <c r="B27" s="63" t="s">
        <v>14</v>
      </c>
      <c r="C27" s="56"/>
      <c r="D27" s="63">
        <f>SUM(D20:D26)</f>
        <v>7734803.105299999</v>
      </c>
      <c r="E27" s="60"/>
      <c r="F27" s="63">
        <f>SUM(F20:F26)</f>
        <v>0</v>
      </c>
      <c r="G27" s="60"/>
      <c r="H27" s="63">
        <f>SUM(H20:H26)</f>
        <v>342997.77</v>
      </c>
      <c r="I27" s="63">
        <f>SUM(I20:I26)</f>
        <v>519592.32999999996</v>
      </c>
      <c r="J27" s="63">
        <f>SUM(J20:J26)</f>
        <v>714755.7699999999</v>
      </c>
      <c r="K27" s="63">
        <f t="shared" si="10"/>
        <v>1577345.8699999999</v>
      </c>
      <c r="L27" s="63">
        <f>SUM(L20:L26)</f>
        <v>664308.22</v>
      </c>
      <c r="M27" s="63">
        <f>SUM(M20:M26)</f>
        <v>677391.28</v>
      </c>
      <c r="N27" s="63">
        <f>SUM(N20:N26)</f>
        <v>835887.18</v>
      </c>
      <c r="O27" s="63">
        <f t="shared" si="11"/>
        <v>2177586.6800000002</v>
      </c>
      <c r="P27" s="63">
        <f>SUM(P20:P26)</f>
        <v>696387.94000000006</v>
      </c>
      <c r="Q27" s="63">
        <f>SUM(Q20:Q26)</f>
        <v>681231.35</v>
      </c>
      <c r="R27" s="63">
        <f>SUM(R20:R26)</f>
        <v>657868.85</v>
      </c>
      <c r="S27" s="63">
        <f t="shared" si="12"/>
        <v>2035488.1400000001</v>
      </c>
      <c r="T27" s="63">
        <f>SUM(T20:T26)</f>
        <v>725840.45000000007</v>
      </c>
      <c r="U27" s="63">
        <f>SUM(U20:U26)</f>
        <v>644170.29</v>
      </c>
      <c r="V27" s="63">
        <f>SUM(V20:V26)</f>
        <v>1081816.3799999999</v>
      </c>
      <c r="W27" s="63">
        <f t="shared" si="13"/>
        <v>2451827.12</v>
      </c>
      <c r="X27" s="56"/>
      <c r="Y27" s="54">
        <f t="shared" si="14"/>
        <v>8242247.8099999996</v>
      </c>
    </row>
    <row r="28" spans="1:25" ht="13" x14ac:dyDescent="0.15">
      <c r="A28" s="44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6"/>
    </row>
    <row r="29" spans="1:25" ht="13" x14ac:dyDescent="0.15">
      <c r="A29" s="65" t="s">
        <v>15</v>
      </c>
      <c r="B29" s="44"/>
      <c r="C29" s="56"/>
      <c r="D29" s="44"/>
      <c r="F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56"/>
    </row>
    <row r="30" spans="1:25" ht="13" x14ac:dyDescent="0.15">
      <c r="A30" s="45"/>
      <c r="B30" s="44" t="s">
        <v>125</v>
      </c>
      <c r="C30" s="56"/>
      <c r="D30" s="43">
        <f>SUM([4]Sheet1!C76:G78)</f>
        <v>216309.4964</v>
      </c>
      <c r="F30" s="44"/>
      <c r="H30" s="43">
        <v>48527.79</v>
      </c>
      <c r="I30" s="43">
        <v>44320.959999999999</v>
      </c>
      <c r="J30" s="43">
        <v>16926.89</v>
      </c>
      <c r="K30" s="45">
        <f t="shared" ref="K30:K35" si="15">SUM(H30:J30)</f>
        <v>109775.64</v>
      </c>
      <c r="L30" s="43">
        <v>14926.15</v>
      </c>
      <c r="M30" s="43">
        <v>9715.7099999999991</v>
      </c>
      <c r="N30" s="43">
        <v>10746</v>
      </c>
      <c r="O30" s="45">
        <f t="shared" ref="O30:O35" si="16">SUM(L30:N30)</f>
        <v>35387.86</v>
      </c>
      <c r="P30" s="43">
        <v>7425.09</v>
      </c>
      <c r="Q30" s="43">
        <v>16487.919999999998</v>
      </c>
      <c r="R30" s="43">
        <v>3034.2</v>
      </c>
      <c r="S30" s="45">
        <f t="shared" ref="S30:S35" si="17">SUM(P30:R30)</f>
        <v>26947.21</v>
      </c>
      <c r="T30" s="43">
        <v>569.14</v>
      </c>
      <c r="U30" s="43">
        <v>19984.919999999998</v>
      </c>
      <c r="V30" s="43">
        <v>1575.8</v>
      </c>
      <c r="W30" s="45">
        <f t="shared" ref="W30:W35" si="18">SUM(T30:V30)</f>
        <v>22129.859999999997</v>
      </c>
      <c r="X30" s="56"/>
      <c r="Y30" s="54">
        <f t="shared" ref="Y30:Y35" si="19">SUM(K30,O30,S30,W30)</f>
        <v>194240.56999999998</v>
      </c>
    </row>
    <row r="31" spans="1:25" ht="13" x14ac:dyDescent="0.15">
      <c r="A31" s="45"/>
      <c r="B31" s="44" t="s">
        <v>126</v>
      </c>
      <c r="C31" s="56"/>
      <c r="D31" s="43">
        <f>[4]Sheet1!G79</f>
        <v>10955.976100000002</v>
      </c>
      <c r="F31" s="44"/>
      <c r="H31" s="43">
        <v>3998</v>
      </c>
      <c r="I31" s="43">
        <v>0</v>
      </c>
      <c r="J31" s="43">
        <v>0</v>
      </c>
      <c r="K31" s="45">
        <f t="shared" si="15"/>
        <v>3998</v>
      </c>
      <c r="L31" s="43">
        <v>2807.2</v>
      </c>
      <c r="M31" s="43">
        <v>0</v>
      </c>
      <c r="N31" s="43">
        <v>0</v>
      </c>
      <c r="O31" s="45">
        <f t="shared" si="16"/>
        <v>2807.2</v>
      </c>
      <c r="P31" s="43">
        <v>4927.5</v>
      </c>
      <c r="Q31" s="43">
        <v>0</v>
      </c>
      <c r="R31" s="43">
        <v>0</v>
      </c>
      <c r="S31" s="45">
        <f t="shared" si="17"/>
        <v>4927.5</v>
      </c>
      <c r="T31" s="43">
        <v>0</v>
      </c>
      <c r="U31" s="43">
        <v>0</v>
      </c>
      <c r="V31" s="43">
        <v>0</v>
      </c>
      <c r="W31" s="45">
        <f t="shared" si="18"/>
        <v>0</v>
      </c>
      <c r="X31" s="56"/>
      <c r="Y31" s="54">
        <f t="shared" si="19"/>
        <v>11732.7</v>
      </c>
    </row>
    <row r="32" spans="1:25" ht="13" x14ac:dyDescent="0.15">
      <c r="A32" s="45"/>
      <c r="B32" s="44" t="s">
        <v>16</v>
      </c>
      <c r="C32" s="56"/>
      <c r="D32" s="43">
        <f>[4]Sheet1!G95</f>
        <v>625202.6</v>
      </c>
      <c r="F32" s="44"/>
      <c r="H32" s="43">
        <v>9494.36</v>
      </c>
      <c r="I32" s="43">
        <v>16257</v>
      </c>
      <c r="J32" s="43">
        <v>47048.09</v>
      </c>
      <c r="K32" s="45">
        <f t="shared" si="15"/>
        <v>72799.45</v>
      </c>
      <c r="L32" s="43">
        <v>79606.02</v>
      </c>
      <c r="M32" s="43">
        <v>70724.95</v>
      </c>
      <c r="N32" s="43">
        <v>53974.79</v>
      </c>
      <c r="O32" s="45">
        <f t="shared" si="16"/>
        <v>204305.76</v>
      </c>
      <c r="P32" s="43">
        <v>100306.09</v>
      </c>
      <c r="Q32" s="43">
        <v>81413.820000000007</v>
      </c>
      <c r="R32" s="43">
        <v>54473.74</v>
      </c>
      <c r="S32" s="45">
        <f t="shared" si="17"/>
        <v>236193.65</v>
      </c>
      <c r="T32" s="43">
        <v>37603.75</v>
      </c>
      <c r="U32" s="43">
        <v>29566.5</v>
      </c>
      <c r="V32" s="43">
        <v>46399.62</v>
      </c>
      <c r="W32" s="45">
        <f t="shared" si="18"/>
        <v>113569.87</v>
      </c>
      <c r="X32" s="56"/>
      <c r="Y32" s="54">
        <f t="shared" si="19"/>
        <v>626868.73</v>
      </c>
    </row>
    <row r="33" spans="1:25" ht="13" x14ac:dyDescent="0.15">
      <c r="A33" s="45"/>
      <c r="B33" s="45" t="s">
        <v>29</v>
      </c>
      <c r="C33" s="56"/>
      <c r="D33" s="43">
        <f>[4]Sheet1!G100</f>
        <v>230352</v>
      </c>
      <c r="F33" s="44"/>
      <c r="H33" s="43">
        <v>11557.99</v>
      </c>
      <c r="I33" s="43">
        <v>34563.11</v>
      </c>
      <c r="J33" s="43">
        <v>14798.35</v>
      </c>
      <c r="K33" s="45">
        <f t="shared" si="15"/>
        <v>60919.45</v>
      </c>
      <c r="L33" s="43">
        <v>28488.560000000001</v>
      </c>
      <c r="M33" s="43">
        <v>11588.69</v>
      </c>
      <c r="N33" s="43">
        <v>18398.189999999999</v>
      </c>
      <c r="O33" s="45">
        <f t="shared" si="16"/>
        <v>58475.44</v>
      </c>
      <c r="P33" s="43">
        <v>29416.54</v>
      </c>
      <c r="Q33" s="43">
        <v>19043.330000000002</v>
      </c>
      <c r="R33" s="43">
        <v>6279.43</v>
      </c>
      <c r="S33" s="45">
        <f t="shared" si="17"/>
        <v>54739.3</v>
      </c>
      <c r="T33" s="43">
        <v>0</v>
      </c>
      <c r="U33" s="43">
        <v>2855.57</v>
      </c>
      <c r="V33" s="43">
        <v>6176.8</v>
      </c>
      <c r="W33" s="45">
        <f>SUM(T33:V33)</f>
        <v>9032.3700000000008</v>
      </c>
      <c r="X33" s="56"/>
      <c r="Y33" s="54">
        <f t="shared" si="19"/>
        <v>183166.56</v>
      </c>
    </row>
    <row r="34" spans="1:25" ht="13" x14ac:dyDescent="0.15">
      <c r="A34" s="45"/>
      <c r="B34" s="44" t="s">
        <v>127</v>
      </c>
      <c r="C34" s="56"/>
      <c r="D34" s="43">
        <f>[4]Sheet1!G101-SUM(D30:D33)</f>
        <v>185177.35140000004</v>
      </c>
      <c r="F34" s="44"/>
      <c r="H34" s="43">
        <v>4985.5599999999977</v>
      </c>
      <c r="I34" s="43">
        <v>1966.5099999999948</v>
      </c>
      <c r="J34" s="43">
        <v>3977.0200000000041</v>
      </c>
      <c r="K34" s="45">
        <f t="shared" si="15"/>
        <v>10929.089999999997</v>
      </c>
      <c r="L34" s="43">
        <v>24289.910000000003</v>
      </c>
      <c r="M34" s="43">
        <v>18677.61</v>
      </c>
      <c r="N34" s="43">
        <v>8496.4499999999971</v>
      </c>
      <c r="O34" s="45">
        <f t="shared" si="16"/>
        <v>51463.97</v>
      </c>
      <c r="P34" s="43">
        <v>46738</v>
      </c>
      <c r="Q34" s="43">
        <v>23599.039999999979</v>
      </c>
      <c r="R34" s="43">
        <v>2625.6300000000047</v>
      </c>
      <c r="S34" s="45">
        <f t="shared" si="17"/>
        <v>72962.669999999984</v>
      </c>
      <c r="T34" s="43">
        <v>1054.4700000000012</v>
      </c>
      <c r="U34" s="43">
        <v>5428.9599999999991</v>
      </c>
      <c r="V34" s="43">
        <v>679.99999999999272</v>
      </c>
      <c r="W34" s="45">
        <f t="shared" si="18"/>
        <v>7163.429999999993</v>
      </c>
      <c r="X34" s="56"/>
      <c r="Y34" s="62">
        <f t="shared" si="19"/>
        <v>142519.15999999997</v>
      </c>
    </row>
    <row r="35" spans="1:25" ht="13" x14ac:dyDescent="0.15">
      <c r="A35" s="44"/>
      <c r="B35" s="63" t="s">
        <v>17</v>
      </c>
      <c r="C35" s="56"/>
      <c r="D35" s="63">
        <f>SUM(D30:D34)</f>
        <v>1267997.4239000001</v>
      </c>
      <c r="E35" s="60"/>
      <c r="F35" s="60"/>
      <c r="G35" s="60"/>
      <c r="H35" s="63">
        <f>SUM(H30:H34)</f>
        <v>78563.7</v>
      </c>
      <c r="I35" s="63">
        <f>SUM(I30:I34)</f>
        <v>97107.58</v>
      </c>
      <c r="J35" s="63">
        <f>SUM(J30:J34)</f>
        <v>82750.350000000006</v>
      </c>
      <c r="K35" s="63">
        <f t="shared" si="15"/>
        <v>258421.63</v>
      </c>
      <c r="L35" s="63">
        <f>SUM(L30:L34)</f>
        <v>150117.84</v>
      </c>
      <c r="M35" s="63">
        <f>SUM(M30:M34)</f>
        <v>110706.96</v>
      </c>
      <c r="N35" s="63">
        <f>SUM(N30:N34)</f>
        <v>91615.43</v>
      </c>
      <c r="O35" s="63">
        <f t="shared" si="16"/>
        <v>352440.23</v>
      </c>
      <c r="P35" s="63">
        <f>SUM(P30:P34)</f>
        <v>188813.22</v>
      </c>
      <c r="Q35" s="63">
        <f>SUM(Q30:Q34)</f>
        <v>140544.10999999999</v>
      </c>
      <c r="R35" s="63">
        <f>SUM(R30:R34)</f>
        <v>66413</v>
      </c>
      <c r="S35" s="63">
        <f t="shared" si="17"/>
        <v>395770.32999999996</v>
      </c>
      <c r="T35" s="63">
        <f>SUM(T30:T34)</f>
        <v>39227.360000000001</v>
      </c>
      <c r="U35" s="63">
        <f>SUM(U30:U34)</f>
        <v>57835.95</v>
      </c>
      <c r="V35" s="63">
        <f>SUM(V30:V34)</f>
        <v>54832.22</v>
      </c>
      <c r="W35" s="63">
        <f t="shared" si="18"/>
        <v>151895.53</v>
      </c>
      <c r="X35" s="56"/>
      <c r="Y35" s="54">
        <f t="shared" si="19"/>
        <v>1158527.72</v>
      </c>
    </row>
    <row r="36" spans="1:25" ht="13" x14ac:dyDescent="0.15">
      <c r="A36" s="60"/>
      <c r="B36" s="60"/>
      <c r="C36" s="56"/>
      <c r="D36" s="45"/>
      <c r="F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56"/>
    </row>
    <row r="37" spans="1:25" ht="13" x14ac:dyDescent="0.15">
      <c r="A37" s="66" t="s">
        <v>18</v>
      </c>
      <c r="B37" s="45"/>
      <c r="C37" s="56"/>
      <c r="D37" s="45"/>
      <c r="F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6"/>
    </row>
    <row r="38" spans="1:25" ht="13" x14ac:dyDescent="0.15">
      <c r="A38" s="45"/>
      <c r="B38" s="45" t="s">
        <v>19</v>
      </c>
      <c r="C38" s="56"/>
      <c r="D38" s="43">
        <f>[4]Sheet1!G104</f>
        <v>539915</v>
      </c>
      <c r="F38" s="44"/>
      <c r="H38" s="43">
        <v>0</v>
      </c>
      <c r="I38" s="43">
        <v>160080</v>
      </c>
      <c r="J38" s="43">
        <v>0</v>
      </c>
      <c r="K38" s="45">
        <f t="shared" ref="K38:K44" si="20">SUM(H38:J38)</f>
        <v>160080</v>
      </c>
      <c r="L38" s="43">
        <v>150807.67999999999</v>
      </c>
      <c r="M38" s="43">
        <v>0</v>
      </c>
      <c r="N38" s="43">
        <v>279.01</v>
      </c>
      <c r="O38" s="45">
        <f t="shared" ref="O38:O44" si="21">SUM(L38:N38)</f>
        <v>151086.69</v>
      </c>
      <c r="P38" s="43">
        <v>160080</v>
      </c>
      <c r="Q38" s="43">
        <v>0</v>
      </c>
      <c r="R38" s="43">
        <v>0</v>
      </c>
      <c r="S38" s="45">
        <f t="shared" ref="S38:S44" si="22">SUM(P38:R38)</f>
        <v>160080</v>
      </c>
      <c r="T38" s="43">
        <v>130065</v>
      </c>
      <c r="U38" s="43">
        <v>0</v>
      </c>
      <c r="V38" s="43">
        <v>-81500</v>
      </c>
      <c r="W38" s="45">
        <f t="shared" ref="W38:W44" si="23">SUM(T38:V38)</f>
        <v>48565</v>
      </c>
      <c r="X38" s="56"/>
      <c r="Y38" s="54">
        <f t="shared" ref="Y38:Y44" si="24">SUM(K38,O38,S38,W38)</f>
        <v>519811.69</v>
      </c>
    </row>
    <row r="39" spans="1:25" ht="13" x14ac:dyDescent="0.15">
      <c r="A39" s="45"/>
      <c r="B39" s="45" t="s">
        <v>111</v>
      </c>
      <c r="C39" s="56"/>
      <c r="D39" s="50">
        <f>[4]Sheet1!G123</f>
        <v>284280</v>
      </c>
      <c r="F39" s="44"/>
      <c r="H39" s="50">
        <v>0</v>
      </c>
      <c r="I39" s="50">
        <v>0</v>
      </c>
      <c r="J39" s="50">
        <v>0</v>
      </c>
      <c r="K39" s="45">
        <f t="shared" si="20"/>
        <v>0</v>
      </c>
      <c r="L39" s="50">
        <v>0</v>
      </c>
      <c r="M39" s="50">
        <v>0</v>
      </c>
      <c r="N39" s="50">
        <v>0</v>
      </c>
      <c r="O39" s="45">
        <f t="shared" si="21"/>
        <v>0</v>
      </c>
      <c r="P39" s="50">
        <v>0</v>
      </c>
      <c r="Q39" s="50">
        <v>0</v>
      </c>
      <c r="R39" s="50">
        <v>0</v>
      </c>
      <c r="S39" s="45">
        <f t="shared" si="22"/>
        <v>0</v>
      </c>
      <c r="T39" s="50">
        <v>0</v>
      </c>
      <c r="U39" s="50">
        <v>0</v>
      </c>
      <c r="V39" s="50">
        <v>275994.17</v>
      </c>
      <c r="W39" s="45">
        <f t="shared" si="23"/>
        <v>275994.17</v>
      </c>
      <c r="X39" s="56"/>
      <c r="Y39" s="54">
        <f t="shared" si="24"/>
        <v>275994.17</v>
      </c>
    </row>
    <row r="40" spans="1:25" ht="13" x14ac:dyDescent="0.15">
      <c r="A40" s="45"/>
      <c r="B40" s="45" t="s">
        <v>112</v>
      </c>
      <c r="C40" s="56"/>
      <c r="D40" s="50">
        <f>[4]Sheet1!G105</f>
        <v>387451</v>
      </c>
      <c r="F40" s="44"/>
      <c r="H40" s="50">
        <v>23748.68</v>
      </c>
      <c r="I40" s="50">
        <v>69046.259999999995</v>
      </c>
      <c r="J40" s="50">
        <v>24139.63</v>
      </c>
      <c r="K40" s="45">
        <f t="shared" si="20"/>
        <v>116934.57</v>
      </c>
      <c r="L40" s="50">
        <v>23372.91</v>
      </c>
      <c r="M40" s="50">
        <v>24265.61</v>
      </c>
      <c r="N40" s="50">
        <v>23368.14</v>
      </c>
      <c r="O40" s="45">
        <f t="shared" si="21"/>
        <v>71006.66</v>
      </c>
      <c r="P40" s="50">
        <v>23861.48</v>
      </c>
      <c r="Q40" s="50">
        <v>20156.34</v>
      </c>
      <c r="R40" s="50">
        <v>60092.24</v>
      </c>
      <c r="S40" s="45">
        <f t="shared" si="22"/>
        <v>104110.06</v>
      </c>
      <c r="T40" s="50">
        <v>20054.86</v>
      </c>
      <c r="U40" s="50">
        <v>19448.939999999999</v>
      </c>
      <c r="V40" s="50">
        <v>566012.43999999994</v>
      </c>
      <c r="W40" s="45">
        <f t="shared" si="23"/>
        <v>605516.24</v>
      </c>
      <c r="X40" s="56"/>
      <c r="Y40" s="54">
        <f t="shared" si="24"/>
        <v>897567.53</v>
      </c>
    </row>
    <row r="41" spans="1:25" ht="13" x14ac:dyDescent="0.15">
      <c r="A41" s="45"/>
      <c r="B41" s="45" t="s">
        <v>20</v>
      </c>
      <c r="C41" s="56"/>
      <c r="D41" s="43">
        <f>[4]Sheet1!G122</f>
        <v>48564.5</v>
      </c>
      <c r="F41" s="44"/>
      <c r="H41" s="43">
        <v>5087.9399999999996</v>
      </c>
      <c r="I41" s="43">
        <v>5572.13</v>
      </c>
      <c r="J41" s="43">
        <v>12104.36</v>
      </c>
      <c r="K41" s="45">
        <f t="shared" si="20"/>
        <v>22764.43</v>
      </c>
      <c r="L41" s="43">
        <v>285.92</v>
      </c>
      <c r="M41" s="43">
        <v>1968.26</v>
      </c>
      <c r="N41" s="43">
        <v>2914.83</v>
      </c>
      <c r="O41" s="45">
        <f t="shared" si="21"/>
        <v>5169.01</v>
      </c>
      <c r="P41" s="43">
        <v>6289.59</v>
      </c>
      <c r="Q41" s="43">
        <v>300</v>
      </c>
      <c r="R41" s="43">
        <v>1460.68</v>
      </c>
      <c r="S41" s="45">
        <f t="shared" si="22"/>
        <v>8050.27</v>
      </c>
      <c r="T41" s="43">
        <v>1160</v>
      </c>
      <c r="U41" s="43">
        <v>0</v>
      </c>
      <c r="V41" s="43">
        <v>778.53</v>
      </c>
      <c r="W41" s="45">
        <f t="shared" si="23"/>
        <v>1938.53</v>
      </c>
      <c r="X41" s="56"/>
      <c r="Y41" s="54">
        <f t="shared" si="24"/>
        <v>37922.240000000005</v>
      </c>
    </row>
    <row r="42" spans="1:25" ht="13" x14ac:dyDescent="0.15">
      <c r="A42" s="45"/>
      <c r="B42" s="45" t="s">
        <v>21</v>
      </c>
      <c r="C42" s="56"/>
      <c r="D42" s="43">
        <f>[4]Sheet1!G120</f>
        <v>10300</v>
      </c>
      <c r="F42" s="44"/>
      <c r="H42" s="43">
        <v>21566.9</v>
      </c>
      <c r="I42" s="43">
        <v>20739.14</v>
      </c>
      <c r="J42" s="43">
        <v>20811.77</v>
      </c>
      <c r="K42" s="45">
        <f t="shared" si="20"/>
        <v>63117.81</v>
      </c>
      <c r="L42" s="43">
        <v>19866.11</v>
      </c>
      <c r="M42" s="43">
        <v>22702.27</v>
      </c>
      <c r="N42" s="43">
        <v>19890.61</v>
      </c>
      <c r="O42" s="45">
        <f t="shared" si="21"/>
        <v>62458.990000000005</v>
      </c>
      <c r="P42" s="43">
        <v>35058.720000000001</v>
      </c>
      <c r="Q42" s="43">
        <v>23649.79</v>
      </c>
      <c r="R42" s="43">
        <v>22686.38</v>
      </c>
      <c r="S42" s="45">
        <f t="shared" si="22"/>
        <v>81394.89</v>
      </c>
      <c r="T42" s="43">
        <v>752.8</v>
      </c>
      <c r="U42" s="43">
        <v>4079.11</v>
      </c>
      <c r="V42" s="43">
        <v>849.27</v>
      </c>
      <c r="W42" s="45">
        <f t="shared" si="23"/>
        <v>5681.18</v>
      </c>
      <c r="X42" s="56"/>
      <c r="Y42" s="54">
        <f t="shared" si="24"/>
        <v>212652.87</v>
      </c>
    </row>
    <row r="43" spans="1:25" ht="13" x14ac:dyDescent="0.15">
      <c r="A43" s="45"/>
      <c r="B43" s="45" t="s">
        <v>113</v>
      </c>
      <c r="C43" s="56"/>
      <c r="D43" s="43">
        <f>[4]Sheet1!G124-SUM(D38:D42)</f>
        <v>329336.75</v>
      </c>
      <c r="F43" s="44"/>
      <c r="H43" s="43">
        <v>1992.3699999999953</v>
      </c>
      <c r="I43" s="43">
        <v>12668.729999999981</v>
      </c>
      <c r="J43" s="43">
        <v>8661.1299999999901</v>
      </c>
      <c r="K43" s="45">
        <f t="shared" si="20"/>
        <v>23322.229999999967</v>
      </c>
      <c r="L43" s="43">
        <v>7453.7900000000081</v>
      </c>
      <c r="M43" s="43">
        <v>6678.6100000000006</v>
      </c>
      <c r="N43" s="43">
        <v>6808.1900000000023</v>
      </c>
      <c r="O43" s="45">
        <f t="shared" si="21"/>
        <v>20940.590000000011</v>
      </c>
      <c r="P43" s="43">
        <v>17068.22</v>
      </c>
      <c r="Q43" s="43">
        <v>7303.4099999999962</v>
      </c>
      <c r="R43" s="43">
        <v>4059.3300000000017</v>
      </c>
      <c r="S43" s="45">
        <f t="shared" si="22"/>
        <v>28430.959999999999</v>
      </c>
      <c r="T43" s="43">
        <v>4774.9500000000116</v>
      </c>
      <c r="U43" s="43">
        <v>3981.7099999999991</v>
      </c>
      <c r="V43" s="43">
        <v>2994.4200000000419</v>
      </c>
      <c r="W43" s="45">
        <f t="shared" si="23"/>
        <v>11751.080000000053</v>
      </c>
      <c r="X43" s="56"/>
      <c r="Y43" s="62">
        <f t="shared" si="24"/>
        <v>84444.860000000015</v>
      </c>
    </row>
    <row r="44" spans="1:25" ht="13" x14ac:dyDescent="0.15">
      <c r="A44" s="45"/>
      <c r="B44" s="63" t="s">
        <v>22</v>
      </c>
      <c r="C44" s="56"/>
      <c r="D44" s="63">
        <f>SUM(D38:D43)</f>
        <v>1599847.25</v>
      </c>
      <c r="E44" s="60"/>
      <c r="F44" s="60"/>
      <c r="G44" s="60"/>
      <c r="H44" s="63">
        <f>SUM(H38:H43)</f>
        <v>52395.89</v>
      </c>
      <c r="I44" s="63">
        <f>SUM(I38:I43)</f>
        <v>268106.26</v>
      </c>
      <c r="J44" s="63">
        <f>SUM(J38:J43)</f>
        <v>65716.89</v>
      </c>
      <c r="K44" s="63">
        <f t="shared" si="20"/>
        <v>386219.04000000004</v>
      </c>
      <c r="L44" s="63">
        <f>SUM(L38:L43)</f>
        <v>201786.41</v>
      </c>
      <c r="M44" s="63">
        <f>SUM(M38:M43)</f>
        <v>55614.75</v>
      </c>
      <c r="N44" s="63">
        <f>SUM(N38:N43)</f>
        <v>53260.78</v>
      </c>
      <c r="O44" s="63">
        <f t="shared" si="21"/>
        <v>310661.94</v>
      </c>
      <c r="P44" s="63">
        <f>SUM(P38:P43)</f>
        <v>242358.01</v>
      </c>
      <c r="Q44" s="63">
        <f>SUM(Q38:Q43)</f>
        <v>51409.54</v>
      </c>
      <c r="R44" s="63">
        <f>SUM(R38:R43)</f>
        <v>88298.63</v>
      </c>
      <c r="S44" s="63">
        <f t="shared" si="22"/>
        <v>382066.18</v>
      </c>
      <c r="T44" s="63">
        <f>SUM(T38:T43)</f>
        <v>156807.60999999999</v>
      </c>
      <c r="U44" s="63">
        <f>SUM(U38:U43)</f>
        <v>27509.759999999998</v>
      </c>
      <c r="V44" s="63">
        <f>SUM(V38:V43)</f>
        <v>765128.83</v>
      </c>
      <c r="W44" s="63">
        <f t="shared" si="23"/>
        <v>949446.2</v>
      </c>
      <c r="X44" s="56"/>
      <c r="Y44" s="54">
        <f t="shared" si="24"/>
        <v>2028393.3599999999</v>
      </c>
    </row>
    <row r="45" spans="1:25" ht="13" x14ac:dyDescent="0.15">
      <c r="A45" s="45"/>
      <c r="B45" s="60"/>
      <c r="C45" s="56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56"/>
    </row>
    <row r="46" spans="1:25" ht="13" x14ac:dyDescent="0.15">
      <c r="A46" s="66" t="s">
        <v>115</v>
      </c>
      <c r="B46" s="45"/>
      <c r="C46" s="56"/>
      <c r="D46" s="45"/>
      <c r="F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56"/>
    </row>
    <row r="47" spans="1:25" ht="13" x14ac:dyDescent="0.15">
      <c r="A47" s="45"/>
      <c r="B47" s="45" t="s">
        <v>23</v>
      </c>
      <c r="C47" s="56"/>
      <c r="D47" s="43">
        <f>[4]Sheet1!G127+[4]Sheet1!G136</f>
        <v>9698.6962999999996</v>
      </c>
      <c r="F47" s="44"/>
      <c r="H47" s="43">
        <v>843.38</v>
      </c>
      <c r="I47" s="43">
        <v>742.76</v>
      </c>
      <c r="J47" s="43">
        <v>3292.76</v>
      </c>
      <c r="K47" s="45">
        <f t="shared" ref="K47:K59" si="25">SUM(H47:J47)</f>
        <v>4878.8999999999996</v>
      </c>
      <c r="L47" s="43">
        <v>543.54</v>
      </c>
      <c r="M47" s="43">
        <v>2078.0500000000002</v>
      </c>
      <c r="N47" s="43">
        <v>933.57</v>
      </c>
      <c r="O47" s="45">
        <f t="shared" ref="O47:O59" si="26">SUM(L47:N47)</f>
        <v>3555.1600000000003</v>
      </c>
      <c r="P47" s="43">
        <v>2091.77</v>
      </c>
      <c r="Q47" s="43">
        <v>2364.19</v>
      </c>
      <c r="R47" s="43">
        <v>1091.75</v>
      </c>
      <c r="S47" s="45">
        <f t="shared" ref="S47:S59" si="27">SUM(P47:R47)</f>
        <v>5547.71</v>
      </c>
      <c r="T47" s="43">
        <v>419.13</v>
      </c>
      <c r="U47" s="43">
        <v>6712.02</v>
      </c>
      <c r="V47" s="43">
        <v>3724.7</v>
      </c>
      <c r="W47" s="45">
        <f t="shared" ref="W47:W59" si="28">SUM(T47:V47)</f>
        <v>10855.85</v>
      </c>
      <c r="X47" s="56"/>
      <c r="Y47" s="54">
        <f t="shared" ref="Y47:Y59" si="29">SUM(K47,O47,S47,W47)</f>
        <v>24837.620000000003</v>
      </c>
    </row>
    <row r="48" spans="1:25" ht="13" x14ac:dyDescent="0.15">
      <c r="A48" s="45"/>
      <c r="B48" s="45" t="s">
        <v>24</v>
      </c>
      <c r="C48" s="56"/>
      <c r="D48" s="43">
        <f>SUM([4]Sheet1!C137:G138)</f>
        <v>68338.584199999998</v>
      </c>
      <c r="F48" s="44"/>
      <c r="H48" s="43">
        <v>2906.75</v>
      </c>
      <c r="I48" s="43">
        <v>2906.75</v>
      </c>
      <c r="J48" s="43">
        <v>2906.75</v>
      </c>
      <c r="K48" s="45">
        <f t="shared" si="25"/>
        <v>8720.25</v>
      </c>
      <c r="L48" s="43">
        <v>9650.6299999999992</v>
      </c>
      <c r="M48" s="43">
        <v>0</v>
      </c>
      <c r="N48" s="43">
        <v>9789.5</v>
      </c>
      <c r="O48" s="45">
        <f t="shared" si="26"/>
        <v>19440.129999999997</v>
      </c>
      <c r="P48" s="43">
        <v>6856.75</v>
      </c>
      <c r="Q48" s="43">
        <v>16529.98</v>
      </c>
      <c r="R48" s="43">
        <v>4345.62</v>
      </c>
      <c r="S48" s="45">
        <f t="shared" si="27"/>
        <v>27732.35</v>
      </c>
      <c r="T48" s="43">
        <v>3988.2799999999997</v>
      </c>
      <c r="U48" s="43">
        <v>3099.86</v>
      </c>
      <c r="V48" s="43">
        <v>3091.97</v>
      </c>
      <c r="W48" s="45">
        <f t="shared" si="28"/>
        <v>10180.109999999999</v>
      </c>
      <c r="X48" s="56"/>
      <c r="Y48" s="54">
        <f t="shared" si="29"/>
        <v>66072.84</v>
      </c>
    </row>
    <row r="49" spans="1:25" ht="13" x14ac:dyDescent="0.15">
      <c r="A49" s="45"/>
      <c r="B49" s="45" t="s">
        <v>25</v>
      </c>
      <c r="C49" s="56"/>
      <c r="D49" s="43">
        <f>[4]Sheet1!G139</f>
        <v>73439.782800000001</v>
      </c>
      <c r="F49" s="44"/>
      <c r="H49" s="43">
        <v>1377.92</v>
      </c>
      <c r="I49" s="43">
        <v>17077.64</v>
      </c>
      <c r="J49" s="43">
        <v>16062.84</v>
      </c>
      <c r="K49" s="45">
        <f t="shared" si="25"/>
        <v>34518.399999999994</v>
      </c>
      <c r="L49" s="43">
        <v>1394.6</v>
      </c>
      <c r="M49" s="43">
        <v>2276.5100000000002</v>
      </c>
      <c r="N49" s="43">
        <v>1717.97</v>
      </c>
      <c r="O49" s="45">
        <f t="shared" si="26"/>
        <v>5389.08</v>
      </c>
      <c r="P49" s="43">
        <v>1468.06</v>
      </c>
      <c r="Q49" s="43">
        <v>1260.94</v>
      </c>
      <c r="R49" s="43">
        <v>3771.92</v>
      </c>
      <c r="S49" s="45">
        <f t="shared" si="27"/>
        <v>6500.92</v>
      </c>
      <c r="T49" s="43">
        <v>5119.0600000000004</v>
      </c>
      <c r="U49" s="43">
        <v>6788.36</v>
      </c>
      <c r="V49" s="43">
        <v>4894.1899999999996</v>
      </c>
      <c r="W49" s="45">
        <f t="shared" si="28"/>
        <v>16801.61</v>
      </c>
      <c r="X49" s="56"/>
      <c r="Y49" s="54">
        <f t="shared" si="29"/>
        <v>63210.009999999995</v>
      </c>
    </row>
    <row r="50" spans="1:25" ht="13" x14ac:dyDescent="0.15">
      <c r="A50" s="45"/>
      <c r="B50" s="45" t="s">
        <v>26</v>
      </c>
      <c r="C50" s="56"/>
      <c r="D50" s="43">
        <f>[4]Sheet1!G135</f>
        <v>287264.92969999998</v>
      </c>
      <c r="F50" s="44"/>
      <c r="H50" s="43">
        <v>46121.74</v>
      </c>
      <c r="I50" s="43">
        <v>29869.46</v>
      </c>
      <c r="J50" s="43">
        <v>67518.05</v>
      </c>
      <c r="K50" s="45">
        <f t="shared" si="25"/>
        <v>143509.25</v>
      </c>
      <c r="L50" s="43">
        <v>27260.560000000001</v>
      </c>
      <c r="M50" s="43">
        <v>22366.46</v>
      </c>
      <c r="N50" s="43">
        <v>35303.46</v>
      </c>
      <c r="O50" s="45">
        <f t="shared" si="26"/>
        <v>84930.48000000001</v>
      </c>
      <c r="P50" s="43">
        <v>14174.22</v>
      </c>
      <c r="Q50" s="43">
        <v>20113.41</v>
      </c>
      <c r="R50" s="43">
        <v>25198.16</v>
      </c>
      <c r="S50" s="45">
        <f t="shared" si="27"/>
        <v>59485.789999999994</v>
      </c>
      <c r="T50" s="43">
        <v>9576.56</v>
      </c>
      <c r="U50" s="43">
        <v>28502.36</v>
      </c>
      <c r="V50" s="43">
        <v>30733.360000000001</v>
      </c>
      <c r="W50" s="45">
        <f t="shared" si="28"/>
        <v>68812.28</v>
      </c>
      <c r="X50" s="56"/>
      <c r="Y50" s="54">
        <f t="shared" si="29"/>
        <v>356737.80000000005</v>
      </c>
    </row>
    <row r="51" spans="1:25" ht="13" x14ac:dyDescent="0.15">
      <c r="A51" s="45"/>
      <c r="B51" s="45" t="s">
        <v>27</v>
      </c>
      <c r="C51" s="56"/>
      <c r="D51" s="50">
        <f>[4]Sheet1!G162</f>
        <v>85964.4</v>
      </c>
      <c r="F51" s="44"/>
      <c r="H51" s="50">
        <v>21192</v>
      </c>
      <c r="I51" s="50">
        <v>36119</v>
      </c>
      <c r="J51" s="50">
        <v>21380.52</v>
      </c>
      <c r="K51" s="45">
        <f t="shared" si="25"/>
        <v>78691.520000000004</v>
      </c>
      <c r="L51" s="50">
        <v>0</v>
      </c>
      <c r="M51" s="50">
        <v>0</v>
      </c>
      <c r="N51" s="50">
        <v>0</v>
      </c>
      <c r="O51" s="45">
        <f t="shared" si="26"/>
        <v>0</v>
      </c>
      <c r="P51" s="50">
        <v>0</v>
      </c>
      <c r="Q51" s="50">
        <v>0</v>
      </c>
      <c r="R51" s="50">
        <v>0</v>
      </c>
      <c r="S51" s="45">
        <f t="shared" si="27"/>
        <v>0</v>
      </c>
      <c r="T51" s="50">
        <v>2437</v>
      </c>
      <c r="U51" s="50">
        <v>0</v>
      </c>
      <c r="V51" s="50">
        <v>0</v>
      </c>
      <c r="W51" s="45">
        <f t="shared" ref="W51:W56" si="30">SUM(T51:V51)</f>
        <v>2437</v>
      </c>
      <c r="X51" s="56"/>
      <c r="Y51" s="54">
        <f t="shared" si="29"/>
        <v>81128.52</v>
      </c>
    </row>
    <row r="52" spans="1:25" ht="13" x14ac:dyDescent="0.15">
      <c r="A52" s="45"/>
      <c r="B52" s="45" t="s">
        <v>28</v>
      </c>
      <c r="C52" s="56"/>
      <c r="D52" s="50">
        <f>[4]Sheet1!G168</f>
        <v>8160.7312000000002</v>
      </c>
      <c r="F52" s="44"/>
      <c r="H52" s="50">
        <v>345.96</v>
      </c>
      <c r="I52" s="50">
        <v>606.04999999999995</v>
      </c>
      <c r="J52" s="50">
        <v>415.92</v>
      </c>
      <c r="K52" s="45">
        <f t="shared" si="25"/>
        <v>1367.93</v>
      </c>
      <c r="L52" s="50">
        <v>945.02</v>
      </c>
      <c r="M52" s="50">
        <v>328.37</v>
      </c>
      <c r="N52" s="50">
        <v>295.18</v>
      </c>
      <c r="O52" s="45">
        <f t="shared" si="26"/>
        <v>1568.57</v>
      </c>
      <c r="P52" s="50">
        <v>490.01</v>
      </c>
      <c r="Q52" s="50">
        <v>92.84</v>
      </c>
      <c r="R52" s="50">
        <v>0</v>
      </c>
      <c r="S52" s="45">
        <f t="shared" si="27"/>
        <v>582.85</v>
      </c>
      <c r="T52" s="50">
        <v>81.84</v>
      </c>
      <c r="U52" s="50">
        <v>1006</v>
      </c>
      <c r="V52" s="50">
        <v>0</v>
      </c>
      <c r="W52" s="45">
        <f t="shared" si="30"/>
        <v>1087.8399999999999</v>
      </c>
      <c r="X52" s="56"/>
      <c r="Y52" s="54">
        <f t="shared" si="29"/>
        <v>4607.1899999999996</v>
      </c>
    </row>
    <row r="53" spans="1:25" ht="13" x14ac:dyDescent="0.15">
      <c r="A53" s="45"/>
      <c r="B53" s="45" t="s">
        <v>116</v>
      </c>
      <c r="C53" s="56"/>
      <c r="D53" s="50">
        <f>[4]Sheet1!G71</f>
        <v>208115.14100591314</v>
      </c>
      <c r="F53" s="44"/>
      <c r="H53" s="50">
        <v>14929.04</v>
      </c>
      <c r="I53" s="50">
        <v>9392</v>
      </c>
      <c r="J53" s="50">
        <v>9349</v>
      </c>
      <c r="K53" s="45">
        <f t="shared" si="25"/>
        <v>33670.04</v>
      </c>
      <c r="L53" s="50">
        <v>19584.88</v>
      </c>
      <c r="M53" s="50">
        <v>3600</v>
      </c>
      <c r="N53" s="50">
        <v>1875</v>
      </c>
      <c r="O53" s="45">
        <f t="shared" si="26"/>
        <v>25059.88</v>
      </c>
      <c r="P53" s="50">
        <v>9550</v>
      </c>
      <c r="Q53" s="50">
        <v>3685</v>
      </c>
      <c r="R53" s="50">
        <v>1400</v>
      </c>
      <c r="S53" s="45">
        <f t="shared" si="27"/>
        <v>14635</v>
      </c>
      <c r="T53" s="50">
        <v>1302.99</v>
      </c>
      <c r="U53" s="50">
        <v>18528.7</v>
      </c>
      <c r="V53" s="50">
        <v>10500</v>
      </c>
      <c r="W53" s="45">
        <f t="shared" si="30"/>
        <v>30331.690000000002</v>
      </c>
      <c r="X53" s="56"/>
      <c r="Y53" s="54">
        <f t="shared" si="29"/>
        <v>103696.61</v>
      </c>
    </row>
    <row r="54" spans="1:25" ht="13" x14ac:dyDescent="0.15">
      <c r="A54" s="45"/>
      <c r="B54" s="45" t="s">
        <v>117</v>
      </c>
      <c r="C54" s="56"/>
      <c r="D54" s="50">
        <f>[4]Sheet1!G169</f>
        <v>93524</v>
      </c>
      <c r="F54" s="44"/>
      <c r="H54" s="50">
        <v>0</v>
      </c>
      <c r="I54" s="50">
        <v>0</v>
      </c>
      <c r="J54" s="50">
        <v>0</v>
      </c>
      <c r="K54" s="45">
        <f t="shared" si="25"/>
        <v>0</v>
      </c>
      <c r="L54" s="50">
        <v>102797.84</v>
      </c>
      <c r="M54" s="50">
        <v>0</v>
      </c>
      <c r="N54" s="50">
        <v>0</v>
      </c>
      <c r="O54" s="45">
        <f t="shared" si="26"/>
        <v>102797.84</v>
      </c>
      <c r="P54" s="50">
        <v>0</v>
      </c>
      <c r="Q54" s="50">
        <v>0</v>
      </c>
      <c r="R54" s="50">
        <v>0</v>
      </c>
      <c r="S54" s="45">
        <f t="shared" si="27"/>
        <v>0</v>
      </c>
      <c r="T54" s="50">
        <v>0</v>
      </c>
      <c r="U54" s="50">
        <v>0</v>
      </c>
      <c r="V54" s="50">
        <v>0</v>
      </c>
      <c r="W54" s="45">
        <f t="shared" si="30"/>
        <v>0</v>
      </c>
      <c r="X54" s="56"/>
      <c r="Y54" s="54">
        <f t="shared" si="29"/>
        <v>102797.84</v>
      </c>
    </row>
    <row r="55" spans="1:25" ht="13" x14ac:dyDescent="0.15">
      <c r="A55" s="45"/>
      <c r="B55" s="45" t="s">
        <v>30</v>
      </c>
      <c r="C55" s="56"/>
      <c r="D55" s="50"/>
      <c r="F55" s="44"/>
      <c r="H55" s="50"/>
      <c r="I55" s="50"/>
      <c r="J55" s="50"/>
      <c r="K55" s="45">
        <f t="shared" si="25"/>
        <v>0</v>
      </c>
      <c r="L55" s="50"/>
      <c r="M55" s="50"/>
      <c r="N55" s="50"/>
      <c r="O55" s="45">
        <f t="shared" si="26"/>
        <v>0</v>
      </c>
      <c r="P55" s="50"/>
      <c r="Q55" s="50"/>
      <c r="R55" s="50"/>
      <c r="S55" s="45">
        <f t="shared" si="27"/>
        <v>0</v>
      </c>
      <c r="T55" s="50"/>
      <c r="U55" s="50"/>
      <c r="V55" s="50"/>
      <c r="W55" s="45">
        <f t="shared" si="30"/>
        <v>0</v>
      </c>
      <c r="X55" s="56"/>
      <c r="Y55" s="54">
        <f t="shared" si="29"/>
        <v>0</v>
      </c>
    </row>
    <row r="56" spans="1:25" ht="13" x14ac:dyDescent="0.15">
      <c r="A56" s="45"/>
      <c r="B56" s="45" t="s">
        <v>118</v>
      </c>
      <c r="C56" s="56"/>
      <c r="D56" s="50"/>
      <c r="F56" s="44"/>
      <c r="H56" s="50"/>
      <c r="I56" s="50"/>
      <c r="J56" s="50"/>
      <c r="K56" s="45">
        <f t="shared" si="25"/>
        <v>0</v>
      </c>
      <c r="L56" s="50"/>
      <c r="M56" s="50"/>
      <c r="N56" s="50"/>
      <c r="O56" s="45">
        <f t="shared" si="26"/>
        <v>0</v>
      </c>
      <c r="P56" s="50"/>
      <c r="Q56" s="50"/>
      <c r="R56" s="50"/>
      <c r="S56" s="45">
        <f t="shared" si="27"/>
        <v>0</v>
      </c>
      <c r="T56" s="50"/>
      <c r="U56" s="50"/>
      <c r="V56" s="50"/>
      <c r="W56" s="45">
        <f t="shared" si="30"/>
        <v>0</v>
      </c>
      <c r="X56" s="56"/>
      <c r="Y56" s="54">
        <f t="shared" si="29"/>
        <v>0</v>
      </c>
    </row>
    <row r="57" spans="1:25" ht="13" x14ac:dyDescent="0.15">
      <c r="A57" s="45"/>
      <c r="B57" s="45" t="s">
        <v>119</v>
      </c>
      <c r="C57" s="56"/>
      <c r="D57" s="43">
        <f>[4]Sheet1!G140</f>
        <v>60770</v>
      </c>
      <c r="F57" s="44"/>
      <c r="H57" s="43">
        <v>0</v>
      </c>
      <c r="I57" s="43">
        <v>0</v>
      </c>
      <c r="J57" s="43">
        <v>0</v>
      </c>
      <c r="K57" s="45">
        <f t="shared" si="25"/>
        <v>0</v>
      </c>
      <c r="L57" s="43">
        <v>0</v>
      </c>
      <c r="M57" s="43">
        <v>0</v>
      </c>
      <c r="N57" s="43">
        <v>0</v>
      </c>
      <c r="O57" s="45">
        <f t="shared" si="26"/>
        <v>0</v>
      </c>
      <c r="P57" s="43">
        <v>0</v>
      </c>
      <c r="Q57" s="43">
        <v>0</v>
      </c>
      <c r="R57" s="43">
        <v>0</v>
      </c>
      <c r="S57" s="45">
        <f t="shared" si="27"/>
        <v>0</v>
      </c>
      <c r="T57" s="43">
        <v>0</v>
      </c>
      <c r="U57" s="43">
        <v>0</v>
      </c>
      <c r="V57" s="43">
        <v>139363.6</v>
      </c>
      <c r="W57" s="45">
        <f t="shared" si="28"/>
        <v>139363.6</v>
      </c>
      <c r="X57" s="56"/>
      <c r="Y57" s="54">
        <f t="shared" si="29"/>
        <v>139363.6</v>
      </c>
    </row>
    <row r="58" spans="1:25" ht="13" x14ac:dyDescent="0.15">
      <c r="A58" s="45"/>
      <c r="B58" s="45" t="s">
        <v>31</v>
      </c>
      <c r="C58" s="56"/>
      <c r="D58" s="43">
        <f>SUM([4]Sheet1!G144,[4]Sheet1!C154:G155,[4]Sheet1!G170)</f>
        <v>289667.71590000001</v>
      </c>
      <c r="F58" s="44"/>
      <c r="H58" s="43">
        <v>12156.43</v>
      </c>
      <c r="I58" s="43">
        <v>1450.01</v>
      </c>
      <c r="J58" s="43">
        <v>58557.33</v>
      </c>
      <c r="K58" s="45">
        <f t="shared" si="25"/>
        <v>72163.77</v>
      </c>
      <c r="L58" s="43">
        <v>53470.22</v>
      </c>
      <c r="M58" s="43">
        <v>38046.03</v>
      </c>
      <c r="N58" s="43">
        <v>37490.15</v>
      </c>
      <c r="O58" s="45">
        <f t="shared" si="26"/>
        <v>129006.39999999999</v>
      </c>
      <c r="P58" s="43">
        <v>70447.56</v>
      </c>
      <c r="Q58" s="43">
        <v>42597.01</v>
      </c>
      <c r="R58" s="43">
        <v>21526.859999999997</v>
      </c>
      <c r="S58" s="45">
        <f t="shared" si="27"/>
        <v>134571.43</v>
      </c>
      <c r="T58" s="43">
        <v>15114.38</v>
      </c>
      <c r="U58" s="43">
        <v>22973.37</v>
      </c>
      <c r="V58" s="43">
        <v>23867.5</v>
      </c>
      <c r="W58" s="45">
        <f t="shared" si="28"/>
        <v>61955.25</v>
      </c>
      <c r="X58" s="56"/>
      <c r="Y58" s="62">
        <f t="shared" si="29"/>
        <v>397696.85</v>
      </c>
    </row>
    <row r="59" spans="1:25" ht="13" x14ac:dyDescent="0.15">
      <c r="A59" s="45"/>
      <c r="B59" s="63" t="s">
        <v>32</v>
      </c>
      <c r="C59" s="56"/>
      <c r="D59" s="63">
        <f>SUM(D47:D58)</f>
        <v>1184943.9811059132</v>
      </c>
      <c r="E59" s="60"/>
      <c r="F59" s="60"/>
      <c r="G59" s="60"/>
      <c r="H59" s="63">
        <f>SUM(H47:H58)</f>
        <v>99873.22</v>
      </c>
      <c r="I59" s="63">
        <f>SUM(I47:I58)</f>
        <v>98163.67</v>
      </c>
      <c r="J59" s="63">
        <f>SUM(J47:J58)</f>
        <v>179483.16999999998</v>
      </c>
      <c r="K59" s="63">
        <f t="shared" si="25"/>
        <v>377520.06</v>
      </c>
      <c r="L59" s="63">
        <f>SUM(L47:L58)</f>
        <v>215647.29</v>
      </c>
      <c r="M59" s="63">
        <f>SUM(M47:M58)</f>
        <v>68695.42</v>
      </c>
      <c r="N59" s="63">
        <f>SUM(N47:N58)</f>
        <v>87404.83</v>
      </c>
      <c r="O59" s="63">
        <f t="shared" si="26"/>
        <v>371747.54000000004</v>
      </c>
      <c r="P59" s="63">
        <f>SUM(P47:P58)</f>
        <v>105078.37</v>
      </c>
      <c r="Q59" s="63">
        <f>SUM(Q47:Q58)</f>
        <v>86643.37</v>
      </c>
      <c r="R59" s="63">
        <f>SUM(R47:R58)</f>
        <v>57334.31</v>
      </c>
      <c r="S59" s="63">
        <f t="shared" si="27"/>
        <v>249056.05</v>
      </c>
      <c r="T59" s="63">
        <f>SUM(T47:T58)</f>
        <v>38039.24</v>
      </c>
      <c r="U59" s="63">
        <f>SUM(U47:U58)</f>
        <v>87610.67</v>
      </c>
      <c r="V59" s="63">
        <f>SUM(V47:V58)</f>
        <v>216175.32</v>
      </c>
      <c r="W59" s="63">
        <f t="shared" si="28"/>
        <v>341825.23</v>
      </c>
      <c r="X59" s="56"/>
      <c r="Y59" s="54">
        <f t="shared" si="29"/>
        <v>1340148.8800000001</v>
      </c>
    </row>
    <row r="60" spans="1:25" ht="13" x14ac:dyDescent="0.15">
      <c r="A60" s="45"/>
      <c r="B60" s="60"/>
      <c r="C60" s="5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56"/>
    </row>
    <row r="61" spans="1:25" ht="13" x14ac:dyDescent="0.15">
      <c r="A61" s="45"/>
      <c r="B61" s="63" t="s">
        <v>120</v>
      </c>
      <c r="C61" s="56"/>
      <c r="D61" s="63">
        <f t="shared" ref="D61" si="31">D59+D44+D35+D27</f>
        <v>11787591.760305911</v>
      </c>
      <c r="E61" s="60"/>
      <c r="F61" s="60"/>
      <c r="G61" s="60"/>
      <c r="H61" s="63">
        <f t="shared" ref="H61:W61" si="32">H59+H44+H35+H27</f>
        <v>573830.58000000007</v>
      </c>
      <c r="I61" s="63">
        <f t="shared" si="32"/>
        <v>982969.84</v>
      </c>
      <c r="J61" s="63">
        <f t="shared" si="32"/>
        <v>1042706.1799999999</v>
      </c>
      <c r="K61" s="63">
        <f>K59+K44+K35+K27</f>
        <v>2599506.6</v>
      </c>
      <c r="L61" s="63">
        <f t="shared" si="32"/>
        <v>1231859.76</v>
      </c>
      <c r="M61" s="63">
        <f t="shared" si="32"/>
        <v>912408.41</v>
      </c>
      <c r="N61" s="63">
        <f t="shared" si="32"/>
        <v>1068168.22</v>
      </c>
      <c r="O61" s="63">
        <f>O59+O44+O35+O27</f>
        <v>3212436.39</v>
      </c>
      <c r="P61" s="63">
        <f t="shared" si="32"/>
        <v>1232637.54</v>
      </c>
      <c r="Q61" s="63">
        <f t="shared" si="32"/>
        <v>959828.37</v>
      </c>
      <c r="R61" s="63">
        <f t="shared" si="32"/>
        <v>869914.79</v>
      </c>
      <c r="S61" s="63">
        <f>S59+S44+S35+S27</f>
        <v>3062380.7</v>
      </c>
      <c r="T61" s="63">
        <f t="shared" si="32"/>
        <v>959914.66</v>
      </c>
      <c r="U61" s="63">
        <f t="shared" si="32"/>
        <v>817126.67</v>
      </c>
      <c r="V61" s="63">
        <f t="shared" si="32"/>
        <v>2117952.75</v>
      </c>
      <c r="W61" s="67">
        <f t="shared" si="32"/>
        <v>3894994.08</v>
      </c>
      <c r="X61" s="56"/>
      <c r="Y61" s="62">
        <f>SUM(K61,O61,S61,W61)</f>
        <v>12769317.770000001</v>
      </c>
    </row>
    <row r="62" spans="1:25" ht="12.75" customHeight="1" x14ac:dyDescent="0.15">
      <c r="A62" s="64" t="s">
        <v>121</v>
      </c>
      <c r="B62" s="63"/>
      <c r="C62" s="56"/>
      <c r="D62" s="63">
        <f t="shared" ref="D62" si="33">D16-D61</f>
        <v>206953.09419408813</v>
      </c>
      <c r="E62" s="60"/>
      <c r="F62" s="60"/>
      <c r="G62" s="60"/>
      <c r="H62" s="63">
        <f t="shared" ref="H62:W62" si="34">H16-H61</f>
        <v>3024091.7270599999</v>
      </c>
      <c r="I62" s="63">
        <f t="shared" si="34"/>
        <v>-964586.21</v>
      </c>
      <c r="J62" s="63">
        <f t="shared" si="34"/>
        <v>-817069.36425999994</v>
      </c>
      <c r="K62" s="63">
        <f>K16-K61</f>
        <v>1242436.1527999998</v>
      </c>
      <c r="L62" s="63">
        <f t="shared" si="34"/>
        <v>2264635.8846399998</v>
      </c>
      <c r="M62" s="63">
        <f t="shared" si="34"/>
        <v>-729633.14917000011</v>
      </c>
      <c r="N62" s="63">
        <f t="shared" si="34"/>
        <v>-884736.67703999998</v>
      </c>
      <c r="O62" s="63">
        <f>O16-O61</f>
        <v>650266.05842999974</v>
      </c>
      <c r="P62" s="63">
        <f t="shared" si="34"/>
        <v>833524.38897999981</v>
      </c>
      <c r="Q62" s="63">
        <f t="shared" si="34"/>
        <v>-813889.37467000005</v>
      </c>
      <c r="R62" s="63">
        <f t="shared" si="34"/>
        <v>-787856.62655000004</v>
      </c>
      <c r="S62" s="63">
        <f>S16-S61</f>
        <v>-768221.61224000063</v>
      </c>
      <c r="T62" s="63">
        <f t="shared" si="34"/>
        <v>919453.94948000007</v>
      </c>
      <c r="U62" s="63">
        <f t="shared" si="34"/>
        <v>-794007.83622000006</v>
      </c>
      <c r="V62" s="63">
        <f t="shared" si="34"/>
        <v>-1850840.8922600001</v>
      </c>
      <c r="W62" s="63">
        <f t="shared" si="34"/>
        <v>-1725394.7790000001</v>
      </c>
      <c r="X62" s="56"/>
      <c r="Y62" s="54">
        <f>SUM(K62,O62,S62,W62)</f>
        <v>-600914.18001000118</v>
      </c>
    </row>
    <row r="63" spans="1:25" ht="12.75" customHeight="1" x14ac:dyDescent="0.15">
      <c r="A63" s="64"/>
      <c r="B63" s="60"/>
      <c r="C63" s="56"/>
      <c r="D63" s="68"/>
      <c r="E63" s="60"/>
      <c r="F63" s="60"/>
      <c r="G63" s="60"/>
      <c r="H63" s="68"/>
      <c r="I63" s="68"/>
      <c r="J63" s="68"/>
      <c r="K63" s="60"/>
      <c r="L63" s="68"/>
      <c r="M63" s="68"/>
      <c r="N63" s="68"/>
      <c r="O63" s="60"/>
      <c r="P63" s="68"/>
      <c r="Q63" s="68"/>
      <c r="R63" s="68"/>
      <c r="S63" s="60"/>
      <c r="T63" s="68"/>
      <c r="U63" s="68"/>
      <c r="V63" s="68"/>
      <c r="W63" s="60"/>
      <c r="X63" s="56"/>
    </row>
    <row r="64" spans="1:25" ht="13" x14ac:dyDescent="0.15">
      <c r="A64" s="64" t="s">
        <v>33</v>
      </c>
      <c r="B64" s="63"/>
      <c r="C64" s="56"/>
      <c r="D64" s="63">
        <f>D62</f>
        <v>206953.09419408813</v>
      </c>
      <c r="E64" s="60"/>
      <c r="F64" s="60"/>
      <c r="G64" s="60"/>
      <c r="H64" s="63">
        <f>H62</f>
        <v>3024091.7270599999</v>
      </c>
      <c r="I64" s="63">
        <f t="shared" ref="I64:W64" si="35">I62</f>
        <v>-964586.21</v>
      </c>
      <c r="J64" s="63">
        <f t="shared" si="35"/>
        <v>-817069.36425999994</v>
      </c>
      <c r="K64" s="63">
        <f>K62</f>
        <v>1242436.1527999998</v>
      </c>
      <c r="L64" s="63">
        <f t="shared" si="35"/>
        <v>2264635.8846399998</v>
      </c>
      <c r="M64" s="63">
        <f t="shared" si="35"/>
        <v>-729633.14917000011</v>
      </c>
      <c r="N64" s="63">
        <f t="shared" si="35"/>
        <v>-884736.67703999998</v>
      </c>
      <c r="O64" s="63">
        <f>O62</f>
        <v>650266.05842999974</v>
      </c>
      <c r="P64" s="63">
        <f t="shared" si="35"/>
        <v>833524.38897999981</v>
      </c>
      <c r="Q64" s="63">
        <f t="shared" si="35"/>
        <v>-813889.37467000005</v>
      </c>
      <c r="R64" s="63">
        <f t="shared" si="35"/>
        <v>-787856.62655000004</v>
      </c>
      <c r="S64" s="63">
        <f>S62</f>
        <v>-768221.61224000063</v>
      </c>
      <c r="T64" s="63">
        <f t="shared" si="35"/>
        <v>919453.94948000007</v>
      </c>
      <c r="U64" s="63">
        <f t="shared" si="35"/>
        <v>-794007.83622000006</v>
      </c>
      <c r="V64" s="63">
        <f t="shared" si="35"/>
        <v>-1850840.8922600001</v>
      </c>
      <c r="W64" s="63">
        <f t="shared" si="35"/>
        <v>-1725394.7790000001</v>
      </c>
      <c r="X64" s="56"/>
      <c r="Y64" s="54">
        <f>SUM(K64,O64,S64,W64)</f>
        <v>-600914.18001000118</v>
      </c>
    </row>
  </sheetData>
  <pageMargins left="0.75" right="0.35" top="0.5" bottom="0.5" header="0.5" footer="0.5"/>
  <pageSetup scale="33" orientation="portrait" horizontalDpi="300" verticalDpi="300" r:id="rId1"/>
  <headerFooter alignWithMargins="0">
    <oddHeader xml:space="preserve">&amp;C&amp;"Arial,Bold"&amp;11
</oddHeader>
    <oddFooter>&amp;RPage &amp;P of &amp;N</oddFooter>
  </headerFooter>
  <ignoredErrors>
    <ignoredError sqref="H30 T30:V30 H48 T48:V48 I48:J48 I30:J30 L48:N48 L30:N30 P48:R48 P30:R30 D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87</v>
      </c>
    </row>
    <row r="6" spans="1:1" x14ac:dyDescent="0.2">
      <c r="A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(202) 265-7237 x124</vt:lpstr>
      <vt:lpstr>Enrollment</vt:lpstr>
      <vt:lpstr>Annual Budget</vt:lpstr>
      <vt:lpstr>References</vt:lpstr>
      <vt:lpstr>'Annual Budget'!Print_Area</vt:lpstr>
      <vt:lpstr>'Cover (202) 265-7237 x124'!Print_Area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Michael Bayuk</cp:lastModifiedBy>
  <cp:lastPrinted>2016-11-10T20:34:43Z</cp:lastPrinted>
  <dcterms:created xsi:type="dcterms:W3CDTF">2015-03-09T19:17:40Z</dcterms:created>
  <dcterms:modified xsi:type="dcterms:W3CDTF">2021-01-15T07:28:41Z</dcterms:modified>
</cp:coreProperties>
</file>