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Volumes/dcpcsb/Shared/Oversight/FAQ/Financial Oversight/Budgets 2020 and 2021/KIPP DC PCS/"/>
    </mc:Choice>
  </mc:AlternateContent>
  <xr:revisionPtr revIDLastSave="0" documentId="13_ncr:1_{77F78272-1261-6B4E-9060-B86F430156E6}" xr6:coauthVersionLast="46" xr6:coauthVersionMax="46" xr10:uidLastSave="{00000000-0000-0000-0000-000000000000}"/>
  <bookViews>
    <workbookView xWindow="160" yWindow="460" windowWidth="49600" windowHeight="27720" activeTab="2" xr2:uid="{00000000-000D-0000-FFFF-FFFF00000000}"/>
  </bookViews>
  <sheets>
    <sheet name="Cover Sheet" sheetId="6" r:id="rId1"/>
    <sheet name="Enrollment" sheetId="4" r:id="rId2"/>
    <sheet name="Annual Budget" sheetId="10" r:id="rId3"/>
    <sheet name="References" sheetId="7" state="hidden" r:id="rId4"/>
  </sheets>
  <externalReferences>
    <externalReference r:id="rId5"/>
    <externalReference r:id="rId6"/>
    <externalReference r:id="rId7"/>
    <externalReference r:id="rId8"/>
  </externalReferences>
  <definedNames>
    <definedName name="_7027AC9C059748c8A1CB672677814313_UserDefaultSettings_0" hidden="1">#VALUE!</definedName>
    <definedName name="_7027AC9C059748c8A1CB672677814313_UserDefaultSettings_1" hidden="1">"e&gt;_x000D_
    &lt;FontColor&gt;-1&lt;/FontColor&gt;_x000D_
    &lt;FontSize&gt;8&lt;/FontSize&gt;_x000D_
    &lt;FontBold&gt;false&lt;/FontBold&gt;_x000D_
    &lt;FontItalic&gt;false&lt;/FontItalic&gt;_x000D_
    &lt;FontUnderlined&gt;false&lt;/FontUnderlined&gt;_x000D_
  &lt;/TableDimensionCaption&gt;_x000D_
  &lt;TableBandColor&gt;49&lt;/TableBandColor&gt;_x000D_
  &lt;TableBandS"&amp;"ize&gt;2&lt;/TableBandSize&gt;_x000D_
  &lt;TableFormatNonLeafRowMembersBold&gt;false&lt;/TableFormatNonLeafRowMembersBold&gt;_x000D_
  &lt;TableFormatNonLeafColumnMembersBold&gt;false&lt;/TableFormatNonLeafColumnMembersBold&gt;_x000D_
  &lt;TableFormatNonLeafRowCellsBold&gt;false&lt;/TableFormatNonLeafRowCellsBol"&amp;"d&gt;_x000D_
  &lt;TableFormatNonLeafColumnCellsBold&gt;false&lt;/TableFormatNonLeafColumnCellsBold&gt;_x000D_
  &lt;TableGridColor&gt;15&lt;/TableGridColor&gt;_x000D_
  &lt;ChartTableRowAxisLabelDirection&gt;90&lt;/ChartTableRowAxisLabelDirection&gt;_x000D_
&lt;/UserSettings&gt;"</definedName>
    <definedName name="_7027AC9C059748c8A1CB672677814313_UserDefaultSettings_Count" hidden="1">2</definedName>
    <definedName name="_vena_DYNR_SS1_BB1_2e1517a" localSheetId="2">'Annual Budget'!#REF!</definedName>
    <definedName name="_vena_DYNR_SS1_BB1_2e1517a">#REF!</definedName>
    <definedName name="_vena_DYNR_SS1_BB1_2e1517a_2687d6c3" localSheetId="2">'Annual Budget'!#REF!</definedName>
    <definedName name="_vena_DYNR_SS1_BB1_2e1517a_2687d6c3">#REF!</definedName>
    <definedName name="_vena_DYNR_SS1_BB1_2e1517a_2a6dee89" localSheetId="2">'Annual Budget'!#REF!</definedName>
    <definedName name="_vena_DYNR_SS1_BB1_2e1517a_2a6dee89">#REF!</definedName>
    <definedName name="_vena_DYNR_SS1_BB1_2e1517a_5c1697b9" localSheetId="2">'Annual Budget'!#REF!</definedName>
    <definedName name="_vena_DYNR_SS1_BB1_2e1517a_5c1697b9">#REF!</definedName>
    <definedName name="_vena_DYNR_SS1_BB1_2e1517a_b4222993" localSheetId="2">'Annual Budget'!#REF!</definedName>
    <definedName name="_vena_DYNR_SS1_BB1_2e1517a_b4222993">#REF!</definedName>
    <definedName name="_vena_DYNR_SS1_BB1_2e1517a_d0eaf5dc" localSheetId="2">'Annual Budget'!#REF!</definedName>
    <definedName name="_vena_DYNR_SS1_BB1_2e1517a_d0eaf5dc">#REF!</definedName>
    <definedName name="_vena_DYNR_SS1_BB1_4a346711" localSheetId="2">'Annual Budget'!#REF!</definedName>
    <definedName name="_vena_DYNR_SS1_BB1_4a346711">#REF!</definedName>
    <definedName name="_vena_DYNR_SS1_BB1_4a346711_2a2d7a9f" localSheetId="2">'Annual Budget'!#REF!</definedName>
    <definedName name="_vena_DYNR_SS1_BB1_4a346711_2a2d7a9f">#REF!</definedName>
    <definedName name="_vena_DYNR_SS1_BB1_4a346711_3de616d7" localSheetId="2">'Annual Budget'!#REF!</definedName>
    <definedName name="_vena_DYNR_SS1_BB1_4a346711_3de616d7">#REF!</definedName>
    <definedName name="_vena_DYNR_SS1_BB1_4a346711_491281dc" localSheetId="2">'Annual Budget'!#REF!</definedName>
    <definedName name="_vena_DYNR_SS1_BB1_4a346711_491281dc">#REF!</definedName>
    <definedName name="_vena_DYNR_SS1_BB1_4a346711_4ed44e92" localSheetId="2">'Annual Budget'!#REF!</definedName>
    <definedName name="_vena_DYNR_SS1_BB1_4a346711_4ed44e92">#REF!</definedName>
    <definedName name="_vena_DYNR_SS1_BB1_4a346711_5269c3cd" localSheetId="2">'Annual Budget'!#REF!</definedName>
    <definedName name="_vena_DYNR_SS1_BB1_4a346711_5269c3cd">#REF!</definedName>
    <definedName name="_vena_DYNR_SS1_BB1_4a346711_72360999" localSheetId="2">'Annual Budget'!#REF!</definedName>
    <definedName name="_vena_DYNR_SS1_BB1_4a346711_72360999">#REF!</definedName>
    <definedName name="_vena_DYNR_SS1_BB1_4a346711_7460fa2d" localSheetId="2">'Annual Budget'!#REF!</definedName>
    <definedName name="_vena_DYNR_SS1_BB1_4a346711_7460fa2d">#REF!</definedName>
    <definedName name="_vena_DYNR_SS1_BB1_4a346711_7e471e40" localSheetId="2">'Annual Budget'!#REF!</definedName>
    <definedName name="_vena_DYNR_SS1_BB1_4a346711_7e471e40">#REF!</definedName>
    <definedName name="_vena_DYNR_SS1_BB1_4a346711_a5033737" localSheetId="2">'Annual Budget'!#REF!</definedName>
    <definedName name="_vena_DYNR_SS1_BB1_4a346711_a5033737">#REF!</definedName>
    <definedName name="_vena_DYNR_SS1_BB1_4a346711_bcdb6298" localSheetId="2">'Annual Budget'!#REF!</definedName>
    <definedName name="_vena_DYNR_SS1_BB1_4a346711_bcdb6298">#REF!</definedName>
    <definedName name="_vena_DYNR_SS1_BB1_4a346711_d6084b19" localSheetId="2">'Annual Budget'!#REF!</definedName>
    <definedName name="_vena_DYNR_SS1_BB1_4a346711_d6084b19">#REF!</definedName>
    <definedName name="_vena_DYNR_SS1_BB1_4a346711_dfee8416" localSheetId="2">'Annual Budget'!#REF!</definedName>
    <definedName name="_vena_DYNR_SS1_BB1_4a346711_dfee8416">#REF!</definedName>
    <definedName name="_vena_DYNR_SS1_BB1_4a346711_e9156a96" localSheetId="2">'Annual Budget'!#REF!</definedName>
    <definedName name="_vena_DYNR_SS1_BB1_4a346711_e9156a96">#REF!</definedName>
    <definedName name="_vena_DYNR_SS1_BB1_4a346711_f2d956a0" localSheetId="2">'Annual Budget'!#REF!</definedName>
    <definedName name="_vena_DYNR_SS1_BB1_4a346711_f2d956a0">#REF!</definedName>
    <definedName name="_vena_DYNR_SS1_BB1_4a346711_fce9b981" localSheetId="2">'Annual Budget'!#REF!</definedName>
    <definedName name="_vena_DYNR_SS1_BB1_4a346711_fce9b981">#REF!</definedName>
    <definedName name="_vena_DYNR_SS1_BB1_6dd1170d" localSheetId="2">'Annual Budget'!#REF!</definedName>
    <definedName name="_vena_DYNR_SS1_BB1_6dd1170d">#REF!</definedName>
    <definedName name="_vena_DYNR_SS1_BB1_6dd1170d_3d6215a1" localSheetId="2">'Annual Budget'!#REF!</definedName>
    <definedName name="_vena_DYNR_SS1_BB1_6dd1170d_3d6215a1">#REF!</definedName>
    <definedName name="_vena_DYNR_SS1_BB1_6dd1170d_416bd9ec" localSheetId="2">'Annual Budget'!#REF!</definedName>
    <definedName name="_vena_DYNR_SS1_BB1_6dd1170d_416bd9ec">#REF!</definedName>
    <definedName name="_vena_DYNR_SS1_BB1_6dd1170d_52357d9d" localSheetId="2">'Annual Budget'!#REF!</definedName>
    <definedName name="_vena_DYNR_SS1_BB1_6dd1170d_52357d9d">#REF!</definedName>
    <definedName name="_vena_DYNR_SS1_BB1_6dd1170d_a043bd47" localSheetId="2">'Annual Budget'!#REF!</definedName>
    <definedName name="_vena_DYNR_SS1_BB1_6dd1170d_a043bd47">#REF!</definedName>
    <definedName name="_vena_DYNR_SS1_BB1_6dd1170d_b06a33e9" localSheetId="2">'Annual Budget'!#REF!</definedName>
    <definedName name="_vena_DYNR_SS1_BB1_6dd1170d_b06a33e9">#REF!</definedName>
    <definedName name="_vena_DYNR_SS1_BB1_6dd1170d_c0666a9a" localSheetId="2">'Annual Budget'!#REF!</definedName>
    <definedName name="_vena_DYNR_SS1_BB1_6dd1170d_c0666a9a">#REF!</definedName>
    <definedName name="_vena_DYNR_SS1_BB1_6fac031d" localSheetId="2">'Annual Budget'!#REF!</definedName>
    <definedName name="_vena_DYNR_SS1_BB1_6fac031d">#REF!</definedName>
    <definedName name="_vena_DYNR_SS1_BB1_6fac031d_1171e0c8" localSheetId="2">'Annual Budget'!#REF!</definedName>
    <definedName name="_vena_DYNR_SS1_BB1_6fac031d_1171e0c8">#REF!</definedName>
    <definedName name="_vena_DYNR_SS1_BB1_6fac031d_22610fa0" localSheetId="2">'Annual Budget'!#REF!</definedName>
    <definedName name="_vena_DYNR_SS1_BB1_6fac031d_22610fa0">#REF!</definedName>
    <definedName name="_vena_DYNR_SS1_BB1_6fac031d_3284a580" localSheetId="2">'Annual Budget'!#REF!</definedName>
    <definedName name="_vena_DYNR_SS1_BB1_6fac031d_3284a580">#REF!</definedName>
    <definedName name="_vena_DYNR_SS1_BB1_6fac031d_38095b59" localSheetId="2">'Annual Budget'!#REF!</definedName>
    <definedName name="_vena_DYNR_SS1_BB1_6fac031d_38095b59">#REF!</definedName>
    <definedName name="_vena_DYNR_SS1_BB1_6fac031d_3fc80cad" localSheetId="2">'Annual Budget'!#REF!</definedName>
    <definedName name="_vena_DYNR_SS1_BB1_6fac031d_3fc80cad">#REF!</definedName>
    <definedName name="_vena_DYNR_SS1_BB1_6fac031d_450012e1" localSheetId="2">'Annual Budget'!#REF!</definedName>
    <definedName name="_vena_DYNR_SS1_BB1_6fac031d_450012e1">#REF!</definedName>
    <definedName name="_vena_DYNR_SS1_BB1_6fac031d_48e5f5c2" localSheetId="2">'Annual Budget'!#REF!</definedName>
    <definedName name="_vena_DYNR_SS1_BB1_6fac031d_48e5f5c2">#REF!</definedName>
    <definedName name="_vena_DYNR_SS1_BB1_6fac031d_7f0c4da5" localSheetId="2">'Annual Budget'!#REF!</definedName>
    <definedName name="_vena_DYNR_SS1_BB1_6fac031d_7f0c4da5">#REF!</definedName>
    <definedName name="_vena_DYNR_SS1_BB1_6fac031d_83fab742" localSheetId="2">'Annual Budget'!#REF!</definedName>
    <definedName name="_vena_DYNR_SS1_BB1_6fac031d_83fab742">#REF!</definedName>
    <definedName name="_vena_DYNR_SS1_BB1_6fac031d_8d354cb6" localSheetId="2">'Annual Budget'!#REF!</definedName>
    <definedName name="_vena_DYNR_SS1_BB1_6fac031d_8d354cb6">#REF!</definedName>
    <definedName name="_vena_DYNR_SS1_BB1_6fac031d_90480f3e" localSheetId="2">'Annual Budget'!#REF!</definedName>
    <definedName name="_vena_DYNR_SS1_BB1_6fac031d_90480f3e">#REF!</definedName>
    <definedName name="_vena_DYNR_SS1_BB1_6fac031d_98a5712c" localSheetId="2">'Annual Budget'!#REF!</definedName>
    <definedName name="_vena_DYNR_SS1_BB1_6fac031d_98a5712c">#REF!</definedName>
    <definedName name="_vena_DYNR_SS1_BB1_6fac031d_9cd7b4ee" localSheetId="2">'Annual Budget'!#REF!</definedName>
    <definedName name="_vena_DYNR_SS1_BB1_6fac031d_9cd7b4ee">#REF!</definedName>
    <definedName name="_vena_DYNR_SS1_BB1_6fac031d_9fdc151f" localSheetId="2">'Annual Budget'!#REF!</definedName>
    <definedName name="_vena_DYNR_SS1_BB1_6fac031d_9fdc151f">#REF!</definedName>
    <definedName name="_vena_DYNR_SS1_BB1_6fac031d_a9af257a" localSheetId="2">'Annual Budget'!#REF!</definedName>
    <definedName name="_vena_DYNR_SS1_BB1_6fac031d_a9af257a">#REF!</definedName>
    <definedName name="_vena_DYNR_SS1_BB1_6fac031d_ae0b4daa" localSheetId="2">'Annual Budget'!#REF!</definedName>
    <definedName name="_vena_DYNR_SS1_BB1_6fac031d_ae0b4daa">#REF!</definedName>
    <definedName name="_vena_DYNR_SS1_BB1_6fac031d_e509787" localSheetId="2">'Annual Budget'!#REF!</definedName>
    <definedName name="_vena_DYNR_SS1_BB1_6fac031d_e509787">#REF!</definedName>
    <definedName name="_vena_DYNR_SS1_BB1_6fac031d_ea84d0f" localSheetId="2">'Annual Budget'!#REF!</definedName>
    <definedName name="_vena_DYNR_SS1_BB1_6fac031d_ea84d0f">#REF!</definedName>
    <definedName name="_vena_DYNR_SS1_BB1_6fac031d_f30f993e" localSheetId="2">'Annual Budget'!#REF!</definedName>
    <definedName name="_vena_DYNR_SS1_BB1_6fac031d_f30f993e">#REF!</definedName>
    <definedName name="_vena_DYNR_SS1_BB1_7f063b58" localSheetId="2">'Annual Budget'!#REF!</definedName>
    <definedName name="_vena_DYNR_SS1_BB1_7f063b58">#REF!</definedName>
    <definedName name="_vena_DYNR_SS1_BB1_7f063b58_14a1d291" localSheetId="2">'Annual Budget'!#REF!</definedName>
    <definedName name="_vena_DYNR_SS1_BB1_7f063b58_14a1d291">#REF!</definedName>
    <definedName name="_vena_DYNR_SS1_BB1_7f063b58_710db6a2" localSheetId="2">'Annual Budget'!#REF!</definedName>
    <definedName name="_vena_DYNR_SS1_BB1_7f063b58_710db6a2">#REF!</definedName>
    <definedName name="_vena_DYNR_SS1_BB1_89d60e20" localSheetId="2">'Annual Budget'!#REF!</definedName>
    <definedName name="_vena_DYNR_SS1_BB1_89d60e20">#REF!</definedName>
    <definedName name="_vena_DYNR_SS1_BB1_89d60e20_1aaba2ba" localSheetId="2">'Annual Budget'!#REF!</definedName>
    <definedName name="_vena_DYNR_SS1_BB1_89d60e20_1aaba2ba">#REF!</definedName>
    <definedName name="_vena_DYNR_SS1_BB1_89d60e20_224ccd4b" localSheetId="2">'Annual Budget'!#REF!</definedName>
    <definedName name="_vena_DYNR_SS1_BB1_89d60e20_224ccd4b">#REF!</definedName>
    <definedName name="_vena_DYNR_SS1_BB1_89d60e20_2c64e510" localSheetId="2">'Annual Budget'!#REF!</definedName>
    <definedName name="_vena_DYNR_SS1_BB1_89d60e20_2c64e510">#REF!</definedName>
    <definedName name="_vena_DYNR_SS1_BB1_89d60e20_33c4a922" localSheetId="2">'Annual Budget'!#REF!</definedName>
    <definedName name="_vena_DYNR_SS1_BB1_89d60e20_33c4a922">#REF!</definedName>
    <definedName name="_vena_DYNR_SS1_BB1_89d60e20_36a47faa" localSheetId="2">'Annual Budget'!#REF!</definedName>
    <definedName name="_vena_DYNR_SS1_BB1_89d60e20_36a47faa">#REF!</definedName>
    <definedName name="_vena_DYNR_SS1_BB1_89d60e20_51135ef7" localSheetId="2">'Annual Budget'!#REF!</definedName>
    <definedName name="_vena_DYNR_SS1_BB1_89d60e20_51135ef7">#REF!</definedName>
    <definedName name="_vena_DYNR_SS1_BB1_89d60e20_562c2f1c" localSheetId="2">'Annual Budget'!#REF!</definedName>
    <definedName name="_vena_DYNR_SS1_BB1_89d60e20_562c2f1c">#REF!</definedName>
    <definedName name="_vena_DYNR_SS1_BB1_89d60e20_6ade56dd" localSheetId="2">'Annual Budget'!#REF!</definedName>
    <definedName name="_vena_DYNR_SS1_BB1_89d60e20_6ade56dd">#REF!</definedName>
    <definedName name="_vena_DYNR_SS1_BB1_89d60e20_95ed63fb" localSheetId="2">'Annual Budget'!#REF!</definedName>
    <definedName name="_vena_DYNR_SS1_BB1_89d60e20_95ed63fb">#REF!</definedName>
    <definedName name="_vena_DYNR_SS1_BB1_89d60e20_c172deef" localSheetId="2">'Annual Budget'!#REF!</definedName>
    <definedName name="_vena_DYNR_SS1_BB1_89d60e20_c172deef">#REF!</definedName>
    <definedName name="_vena_DYNR_SS1_BB1_89d60e20_c7a46108" localSheetId="2">'Annual Budget'!#REF!</definedName>
    <definedName name="_vena_DYNR_SS1_BB1_89d60e20_c7a46108">#REF!</definedName>
    <definedName name="_vena_DYNR_SS1_BB1_89d60e20_d14d4a18" localSheetId="2">'Annual Budget'!#REF!</definedName>
    <definedName name="_vena_DYNR_SS1_BB1_89d60e20_d14d4a18">#REF!</definedName>
    <definedName name="_vena_DYNR_SS1_BB1_89d60e20_fe91e118" localSheetId="2">'Annual Budget'!#REF!</definedName>
    <definedName name="_vena_DYNR_SS1_BB1_89d60e20_fe91e118">#REF!</definedName>
    <definedName name="_vena_DYNR_SS1_BB1_8cbb01f2" localSheetId="2">'Annual Budget'!#REF!</definedName>
    <definedName name="_vena_DYNR_SS1_BB1_8cbb01f2">#REF!</definedName>
    <definedName name="_vena_DYNR_SS1_BB1_8cbb01f2_347aa7d5" localSheetId="2">'Annual Budget'!#REF!</definedName>
    <definedName name="_vena_DYNR_SS1_BB1_8cbb01f2_347aa7d5">#REF!</definedName>
    <definedName name="_vena_DYNR_SS1_BB1_8cbb01f2_3b88c35" localSheetId="2">'Annual Budget'!#REF!</definedName>
    <definedName name="_vena_DYNR_SS1_BB1_8cbb01f2_3b88c35">#REF!</definedName>
    <definedName name="_vena_DYNR_SS1_BB1_8cbb01f2_4052a1f2" localSheetId="2">'Annual Budget'!#REF!</definedName>
    <definedName name="_vena_DYNR_SS1_BB1_8cbb01f2_4052a1f2">#REF!</definedName>
    <definedName name="_vena_DYNR_SS1_BB1_8cbb01f2_4890e0c8" localSheetId="2">'Annual Budget'!#REF!</definedName>
    <definedName name="_vena_DYNR_SS1_BB1_8cbb01f2_4890e0c8">#REF!</definedName>
    <definedName name="_vena_DYNR_SS1_BB1_8cbb01f2_4d89dd65" localSheetId="2">'Annual Budget'!#REF!</definedName>
    <definedName name="_vena_DYNR_SS1_BB1_8cbb01f2_4d89dd65">#REF!</definedName>
    <definedName name="_vena_DYNR_SS1_BB1_8cbb01f2_75e5c62c" localSheetId="2">'Annual Budget'!#REF!</definedName>
    <definedName name="_vena_DYNR_SS1_BB1_8cbb01f2_75e5c62c">#REF!</definedName>
    <definedName name="_vena_DYNR_SS1_BB1_8cbb01f2_bb2d55e9" localSheetId="2">'Annual Budget'!#REF!</definedName>
    <definedName name="_vena_DYNR_SS1_BB1_8cbb01f2_bb2d55e9">#REF!</definedName>
    <definedName name="_vena_DYNR_SS1_BB1_8cbb01f2_e1a8293b" localSheetId="2">'Annual Budget'!#REF!</definedName>
    <definedName name="_vena_DYNR_SS1_BB1_8cbb01f2_e1a8293b">#REF!</definedName>
    <definedName name="_vena_DYNR_SS1_BB1_a191b66a" localSheetId="2">'Annual Budget'!#REF!</definedName>
    <definedName name="_vena_DYNR_SS1_BB1_a191b66a">#REF!</definedName>
    <definedName name="_vena_DYNR_SS1_BB1_a191b66a_2674f544" localSheetId="2">'Annual Budget'!#REF!</definedName>
    <definedName name="_vena_DYNR_SS1_BB1_a191b66a_2674f544">#REF!</definedName>
    <definedName name="_vena_DYNR_SS1_BB1_a191b66a_571c6b94" localSheetId="2">'Annual Budget'!#REF!</definedName>
    <definedName name="_vena_DYNR_SS1_BB1_a191b66a_571c6b94">#REF!</definedName>
    <definedName name="_vena_DYNR_SS1_BB1_a191b66a_6dfadb48" localSheetId="2">'Annual Budget'!#REF!</definedName>
    <definedName name="_vena_DYNR_SS1_BB1_a191b66a_6dfadb48">#REF!</definedName>
    <definedName name="_vena_DYNR_SS1_BB1_a191b66a_7032d323" localSheetId="2">'Annual Budget'!#REF!</definedName>
    <definedName name="_vena_DYNR_SS1_BB1_a191b66a_7032d323">#REF!</definedName>
    <definedName name="_vena_DYNR_SS1_BB1_a191b66a_75df5b15" localSheetId="2">'Annual Budget'!#REF!</definedName>
    <definedName name="_vena_DYNR_SS1_BB1_a191b66a_75df5b15">#REF!</definedName>
    <definedName name="_vena_DYNR_SS1_BB1_a191b66a_872bdc1b" localSheetId="2">'Annual Budget'!#REF!</definedName>
    <definedName name="_vena_DYNR_SS1_BB1_a191b66a_872bdc1b">#REF!</definedName>
    <definedName name="_vena_DYNR_SS1_BB1_a191b66a_8a9ff1ec" localSheetId="2">'Annual Budget'!#REF!</definedName>
    <definedName name="_vena_DYNR_SS1_BB1_a191b66a_8a9ff1ec">#REF!</definedName>
    <definedName name="_vena_DYNR_SS1_BB1_a191b66a_a3ebf52" localSheetId="2">'Annual Budget'!#REF!</definedName>
    <definedName name="_vena_DYNR_SS1_BB1_a191b66a_a3ebf52">#REF!</definedName>
    <definedName name="_vena_DYNR_SS1_BB1_a191b66a_bef88d3b" localSheetId="2">'Annual Budget'!#REF!</definedName>
    <definedName name="_vena_DYNR_SS1_BB1_a191b66a_bef88d3b">#REF!</definedName>
    <definedName name="_vena_DYNR_SS1_BB1_a191b66a_c3a4af60" localSheetId="2">'Annual Budget'!#REF!</definedName>
    <definedName name="_vena_DYNR_SS1_BB1_a191b66a_c3a4af60">#REF!</definedName>
    <definedName name="_vena_DYNR_SS1_BB1_a191b66a_c3e4c006" localSheetId="2">'Annual Budget'!#REF!</definedName>
    <definedName name="_vena_DYNR_SS1_BB1_a191b66a_c3e4c006">#REF!</definedName>
    <definedName name="_vena_DYNR_SS1_BB1_a191b66a_d7693e42" localSheetId="2">'Annual Budget'!#REF!</definedName>
    <definedName name="_vena_DYNR_SS1_BB1_a191b66a_d7693e42">#REF!</definedName>
    <definedName name="_vena_DYNR_SS1_BB1_a191b66a_e3cfb23a" localSheetId="2">'Annual Budget'!#REF!</definedName>
    <definedName name="_vena_DYNR_SS1_BB1_a191b66a_e3cfb23a">#REF!</definedName>
    <definedName name="_vena_DYNR_SS1_BB1_a191b66a_e78c3405" localSheetId="2">'Annual Budget'!#REF!</definedName>
    <definedName name="_vena_DYNR_SS1_BB1_a191b66a_e78c3405">#REF!</definedName>
    <definedName name="_vena_DYNR_SS1_BB1_dda9a5a0" localSheetId="2">'Annual Budget'!#REF!</definedName>
    <definedName name="_vena_DYNR_SS1_BB1_dda9a5a0">#REF!</definedName>
    <definedName name="_vena_DYNR_SS1_BB1_dda9a5a0_3df442d6" localSheetId="2">'Annual Budget'!#REF!</definedName>
    <definedName name="_vena_DYNR_SS1_BB1_dda9a5a0_3df442d6">#REF!</definedName>
    <definedName name="_vena_DYNR_SS1_BB1_dda9a5a0_4d469b75" localSheetId="2">'Annual Budget'!#REF!</definedName>
    <definedName name="_vena_DYNR_SS1_BB1_dda9a5a0_4d469b75">#REF!</definedName>
    <definedName name="_vena_DYNR_SS1_BB1_dda9a5a0_58e66f46" localSheetId="2">'Annual Budget'!#REF!</definedName>
    <definedName name="_vena_DYNR_SS1_BB1_dda9a5a0_58e66f46">#REF!</definedName>
    <definedName name="_vena_DYNR_SS1_BB1_dda9a5a0_8030c814" localSheetId="2">'Annual Budget'!#REF!</definedName>
    <definedName name="_vena_DYNR_SS1_BB1_dda9a5a0_8030c814">#REF!</definedName>
    <definedName name="_vena_DYNR_SS1_BB1_dda9a5a0_c99677c4" localSheetId="2">'Annual Budget'!#REF!</definedName>
    <definedName name="_vena_DYNR_SS1_BB1_dda9a5a0_c99677c4">#REF!</definedName>
    <definedName name="_vena_DYNR_SS1_BB1_dda9a5a0_cd6de923" localSheetId="2">'Annual Budget'!#REF!</definedName>
    <definedName name="_vena_DYNR_SS1_BB1_dda9a5a0_cd6de923">#REF!</definedName>
    <definedName name="_vena_DYNR_SS1_BB1_e2dd3c93" localSheetId="2">'Annual Budget'!#REF!</definedName>
    <definedName name="_vena_DYNR_SS1_BB1_e2dd3c93">#REF!</definedName>
    <definedName name="_vena_DYNR_SS1_BB1_e2dd3c93_65cdde4b" localSheetId="2">'Annual Budget'!#REF!</definedName>
    <definedName name="_vena_DYNR_SS1_BB1_e2dd3c93_65cdde4b">#REF!</definedName>
    <definedName name="_vena_DYNR_SS1_BB1_e2dd3c93_73df083" localSheetId="2">'Annual Budget'!#REF!</definedName>
    <definedName name="_vena_DYNR_SS1_BB1_e2dd3c93_73df083">#REF!</definedName>
    <definedName name="_vena_DYNR_SS1_BB1_e2dd3c93_a224ff76" localSheetId="2">'Annual Budget'!#REF!</definedName>
    <definedName name="_vena_DYNR_SS1_BB1_e2dd3c93_a224ff76">#REF!</definedName>
    <definedName name="_vena_DYNR_SS1_BB1_e2dd3c93_c054d752" localSheetId="2">'Annual Budget'!#REF!</definedName>
    <definedName name="_vena_DYNR_SS1_BB1_e2dd3c93_c054d752">#REF!</definedName>
    <definedName name="_vena_DYNR_SS1_BB1_e2dd3c93_c6119e8d" localSheetId="2">'Annual Budget'!#REF!</definedName>
    <definedName name="_vena_DYNR_SS1_BB1_e2dd3c93_c6119e8d">#REF!</definedName>
    <definedName name="_vena_DYNR_SS1_BB1_e2dd3c93_e0d0612f" localSheetId="2">'Annual Budget'!#REF!</definedName>
    <definedName name="_vena_DYNR_SS1_BB1_e2dd3c93_e0d0612f">#REF!</definedName>
    <definedName name="_vena_DYNR_SS1_BB1_e2dd3c93_f7ebbb76" localSheetId="2">'Annual Budget'!#REF!</definedName>
    <definedName name="_vena_DYNR_SS1_BB1_e2dd3c93_f7ebbb76">#REF!</definedName>
    <definedName name="_vena_DYNR_SS1_BB1_e9760512" localSheetId="2">'Annual Budget'!#REF!</definedName>
    <definedName name="_vena_DYNR_SS1_BB1_e9760512">#REF!</definedName>
    <definedName name="_vena_DYNR_SS1_BB1_e9760512_25fdf798" localSheetId="2">'Annual Budget'!#REF!</definedName>
    <definedName name="_vena_DYNR_SS1_BB1_e9760512_25fdf798">#REF!</definedName>
    <definedName name="_vena_DYNR_SS1_BB1_e9760512_2fd5c9e" localSheetId="2">'Annual Budget'!#REF!</definedName>
    <definedName name="_vena_DYNR_SS1_BB1_e9760512_2fd5c9e">#REF!</definedName>
    <definedName name="_vena_DYNR_SS1_BB1_e9760512_4eab5d76" localSheetId="2">'Annual Budget'!#REF!</definedName>
    <definedName name="_vena_DYNR_SS1_BB1_e9760512_4eab5d76">#REF!</definedName>
    <definedName name="_vena_DYNR_SS1_BB1_e9760512_57c8d2fc" localSheetId="2">'Annual Budget'!#REF!</definedName>
    <definedName name="_vena_DYNR_SS1_BB1_e9760512_57c8d2fc">#REF!</definedName>
    <definedName name="_vena_DYNR_SS1_BB1_e9760512_7bf3e5ad" localSheetId="2">'Annual Budget'!#REF!</definedName>
    <definedName name="_vena_DYNR_SS1_BB1_e9760512_7bf3e5ad">#REF!</definedName>
    <definedName name="_vena_DYNR_SS1_BB1_e9760512_b62e9afd" localSheetId="2">'Annual Budget'!#REF!</definedName>
    <definedName name="_vena_DYNR_SS1_BB1_e9760512_b62e9afd">#REF!</definedName>
    <definedName name="_vena_DYNR_SS1_BB1_e9760512_c1be5a7f" localSheetId="2">'Annual Budget'!#REF!</definedName>
    <definedName name="_vena_DYNR_SS1_BB1_e9760512_c1be5a7f">#REF!</definedName>
    <definedName name="_vena_DYNR_SS1_BB1_e9760512_c5f0b4f5" localSheetId="2">'Annual Budget'!#REF!</definedName>
    <definedName name="_vena_DYNR_SS1_BB1_e9760512_c5f0b4f5">#REF!</definedName>
    <definedName name="_vena_DYNR_SS1_BB1_e9760512_cf0ffff7" localSheetId="2">'Annual Budget'!#REF!</definedName>
    <definedName name="_vena_DYNR_SS1_BB1_e9760512_cf0ffff7">#REF!</definedName>
    <definedName name="_vena_DYNR_SS1_BB1_e9760512_fffc0dab" localSheetId="2">'Annual Budget'!#REF!</definedName>
    <definedName name="_vena_DYNR_SS1_BB1_e9760512_fffc0dab">#REF!</definedName>
    <definedName name="_vena_DYNR_SS1_BB1_f6c059dd" localSheetId="2">'Annual Budget'!#REF!</definedName>
    <definedName name="_vena_DYNR_SS1_BB1_f6c059dd">#REF!</definedName>
    <definedName name="_vena_DYNR_SS1_BB1_f6c059dd_33c5628f" localSheetId="2">'Annual Budget'!#REF!</definedName>
    <definedName name="_vena_DYNR_SS1_BB1_f6c059dd_33c5628f">#REF!</definedName>
    <definedName name="_vena_DYNR_SS1_BB1_f6c059dd_68ca8549" localSheetId="2">'Annual Budget'!#REF!</definedName>
    <definedName name="_vena_DYNR_SS1_BB1_f6c059dd_68ca8549">#REF!</definedName>
    <definedName name="_vena_DYNR_SS1_BB1_f6c059dd_928ec31e" localSheetId="2">'Annual Budget'!#REF!</definedName>
    <definedName name="_vena_DYNR_SS1_BB1_f6c059dd_928ec31e">#REF!</definedName>
    <definedName name="_vena_DYNR_SS1_BB1_f6c059dd_ad4e5d04" localSheetId="2">'Annual Budget'!#REF!</definedName>
    <definedName name="_vena_DYNR_SS1_BB1_f6c059dd_ad4e5d04">#REF!</definedName>
    <definedName name="_vena_DYNR_SS1_BB1_f6c059dd_bb47ed4f" localSheetId="2">'Annual Budget'!#REF!</definedName>
    <definedName name="_vena_DYNR_SS1_BB1_f6c059dd_bb47ed4f">#REF!</definedName>
    <definedName name="_vena_DYNR_SS1_BB1_f6c059dd_dedeb608" localSheetId="2">'Annual Budget'!#REF!</definedName>
    <definedName name="_vena_DYNR_SS1_BB1_f6c059dd_dedeb608">#REF!</definedName>
    <definedName name="_vena_DYNR_SS1_BB1_f6c059dd_e8466022" localSheetId="2">'Annual Budget'!#REF!</definedName>
    <definedName name="_vena_DYNR_SS1_BB1_f6c059dd_e8466022">#REF!</definedName>
    <definedName name="_vena_S1_B1_C_10_743245239851024384" localSheetId="2">'Annual Budget'!$E$14</definedName>
    <definedName name="_vena_S1_B1_C_10_743245239851024384">#REF!</definedName>
    <definedName name="_vena_S1_B1_C_10_784622383364571136">#REF!</definedName>
    <definedName name="_vena_S1_B1_C_10_898402366201659392" localSheetId="2">'Annual Budget'!$G$14</definedName>
    <definedName name="_vena_S1_B1_C_10_898402366201659392">#REF!</definedName>
    <definedName name="_vena_S1_B1_C_2_396838670873395203" localSheetId="2">'Annual Budget'!$E$15</definedName>
    <definedName name="_vena_S1_B1_C_2_396838670873395203">#REF!</definedName>
    <definedName name="_vena_S1_B1_C_2_396838670873395203_1" localSheetId="2">'Annual Budget'!$G$15</definedName>
    <definedName name="_vena_S1_B1_C_2_396838670873395203_1">#REF!</definedName>
    <definedName name="_vena_S1_B1_C_8_403728979167674368_1" localSheetId="2">'Annual Budget'!$E$16</definedName>
    <definedName name="_vena_S1_B1_C_8_403728979167674368_1">#REF!</definedName>
    <definedName name="_vena_S1_B1_C_8_403728989275160576" localSheetId="2">'Annual Budget'!$G$16</definedName>
    <definedName name="_vena_S1_B1_C_8_403728989275160576">#REF!</definedName>
    <definedName name="_vena_S1_B1_C_9_396838676837695488" localSheetId="2">'Annual Budget'!$G$13</definedName>
    <definedName name="_vena_S1_B1_C_9_396838676837695488">#REF!</definedName>
    <definedName name="_vena_S1_B1_C_9_537356474004930560" localSheetId="2">'Annual Budget'!$E$13</definedName>
    <definedName name="_vena_S1_B1_C_9_537356474004930560">#REF!</definedName>
    <definedName name="_vena_S1_B1_R_1_396838669455720448" localSheetId="2">'Annual Budget'!#REF!</definedName>
    <definedName name="_vena_S1_B1_R_1_396838669455720448">#REF!</definedName>
    <definedName name="_vena_S1_B1_R_1_396838669476691968" localSheetId="2">'Annual Budget'!#REF!</definedName>
    <definedName name="_vena_S1_B1_R_1_396838669476691968">#REF!</definedName>
    <definedName name="_vena_S1_B1_R_1_396838669476691970" localSheetId="2">'Annual Budget'!#REF!</definedName>
    <definedName name="_vena_S1_B1_R_1_396838669476691970">#REF!</definedName>
    <definedName name="_vena_S1_B1_R_1_396838669480886273" localSheetId="2">'Annual Budget'!#REF!</definedName>
    <definedName name="_vena_S1_B1_R_1_396838669480886273">#REF!</definedName>
    <definedName name="_vena_S1_B1_R_1_396838669485080577" localSheetId="2">'Annual Budget'!#REF!</definedName>
    <definedName name="_vena_S1_B1_R_1_396838669485080577">#REF!</definedName>
    <definedName name="_vena_S1_B1_R_1_396838669489274881" localSheetId="2">'Annual Budget'!#REF!</definedName>
    <definedName name="_vena_S1_B1_R_1_396838669489274881">#REF!</definedName>
    <definedName name="_vena_S1_B1_R_1_396838669497663489" localSheetId="2">'Annual Budget'!#REF!</definedName>
    <definedName name="_vena_S1_B1_R_1_396838669497663489">#REF!</definedName>
    <definedName name="_vena_S1_B1_R_1_396838669514440704" localSheetId="2">'Annual Budget'!#REF!</definedName>
    <definedName name="_vena_S1_B1_R_1_396838669514440704">#REF!</definedName>
    <definedName name="_vena_S1_B1_R_1_396838669518635009" localSheetId="2">'Annual Budget'!#REF!</definedName>
    <definedName name="_vena_S1_B1_R_1_396838669518635009">#REF!</definedName>
    <definedName name="_vena_S1_B1_R_1_396838669522829312" localSheetId="2">'Annual Budget'!#REF!</definedName>
    <definedName name="_vena_S1_B1_R_1_396838669522829312">#REF!</definedName>
    <definedName name="_vena_S1_B1_R_1_396838669522829314" localSheetId="2">'Annual Budget'!#REF!</definedName>
    <definedName name="_vena_S1_B1_R_1_396838669522829314">#REF!</definedName>
    <definedName name="_vena_S1_B1_R_1_396838669527023617" localSheetId="2">'Annual Budget'!#REF!</definedName>
    <definedName name="_vena_S1_B1_R_1_396838669527023617">#REF!</definedName>
    <definedName name="_vena_S1_B1_R_1_396838669535412225" localSheetId="2">'Annual Budget'!#REF!</definedName>
    <definedName name="_vena_S1_B1_R_1_396838669535412225">#REF!</definedName>
    <definedName name="_vena_S1_B1_R_1_396838669552189440" localSheetId="2">'Annual Budget'!#REF!</definedName>
    <definedName name="_vena_S1_B1_R_1_396838669552189440">#REF!</definedName>
    <definedName name="_vena_S1_B1_R_1_396838669556383745" localSheetId="2">'Annual Budget'!#REF!</definedName>
    <definedName name="_vena_S1_B1_R_1_396838669556383745">#REF!</definedName>
    <definedName name="_vena_S1_B1_R_1_396838669560578051" localSheetId="2">'Annual Budget'!#REF!</definedName>
    <definedName name="_vena_S1_B1_R_1_396838669560578051">#REF!</definedName>
    <definedName name="_vena_S1_B1_R_1_396838669581549568" localSheetId="2">'Annual Budget'!#REF!</definedName>
    <definedName name="_vena_S1_B1_R_1_396838669581549568">#REF!</definedName>
    <definedName name="_vena_S1_B1_R_1_396838669581549570" localSheetId="2">'Annual Budget'!#REF!</definedName>
    <definedName name="_vena_S1_B1_R_1_396838669581549570">#REF!</definedName>
    <definedName name="_vena_S1_B1_R_1_396838669585743873" localSheetId="2">'Annual Budget'!#REF!</definedName>
    <definedName name="_vena_S1_B1_R_1_396838669585743873">#REF!</definedName>
    <definedName name="_vena_S1_B1_R_1_396838669594132481" localSheetId="2">'Annual Budget'!#REF!</definedName>
    <definedName name="_vena_S1_B1_R_1_396838669594132481">#REF!</definedName>
    <definedName name="_vena_S1_B1_R_1_396838669610909696" localSheetId="2">'Annual Budget'!#REF!</definedName>
    <definedName name="_vena_S1_B1_R_1_396838669610909696">#REF!</definedName>
    <definedName name="_vena_S1_B1_R_1_396838669615104001" localSheetId="2">'Annual Budget'!#REF!</definedName>
    <definedName name="_vena_S1_B1_R_1_396838669615104001">#REF!</definedName>
    <definedName name="_vena_S1_B1_R_1_396838669619298305" localSheetId="2">'Annual Budget'!#REF!</definedName>
    <definedName name="_vena_S1_B1_R_1_396838669619298305">#REF!</definedName>
    <definedName name="_vena_S1_B1_R_1_396838669623492611" localSheetId="2">'Annual Budget'!#REF!</definedName>
    <definedName name="_vena_S1_B1_R_1_396838669623492611">#REF!</definedName>
    <definedName name="_vena_S1_B1_R_1_396838669644464128" localSheetId="2">'Annual Budget'!#REF!</definedName>
    <definedName name="_vena_S1_B1_R_1_396838669644464128">#REF!</definedName>
    <definedName name="_vena_S1_B1_R_1_396838669644464130" localSheetId="2">'Annual Budget'!#REF!</definedName>
    <definedName name="_vena_S1_B1_R_1_396838669644464130">#REF!</definedName>
    <definedName name="_vena_S1_B1_R_1_396838669669629952" localSheetId="2">'Annual Budget'!#REF!</definedName>
    <definedName name="_vena_S1_B1_R_1_396838669669629952">#REF!</definedName>
    <definedName name="_vena_S1_B1_R_1_396838669686407168" localSheetId="2">'Annual Budget'!#REF!</definedName>
    <definedName name="_vena_S1_B1_R_1_396838669686407168">#REF!</definedName>
    <definedName name="_vena_S1_B1_R_1_396838669690601473" localSheetId="2">'Annual Budget'!#REF!</definedName>
    <definedName name="_vena_S1_B1_R_1_396838669690601473">#REF!</definedName>
    <definedName name="_vena_S1_B1_R_1_396838669694795777" localSheetId="2">'Annual Budget'!#REF!</definedName>
    <definedName name="_vena_S1_B1_R_1_396838669694795777">#REF!</definedName>
    <definedName name="_vena_S1_B1_R_1_396838669698990081" localSheetId="2">'Annual Budget'!#REF!</definedName>
    <definedName name="_vena_S1_B1_R_1_396838669698990081">#REF!</definedName>
    <definedName name="_vena_S1_B1_R_1_396838669703184385" localSheetId="2">'Annual Budget'!#REF!</definedName>
    <definedName name="_vena_S1_B1_R_1_396838669703184385">#REF!</definedName>
    <definedName name="_vena_S1_B1_R_1_396838669707378689" localSheetId="2">'Annual Budget'!#REF!</definedName>
    <definedName name="_vena_S1_B1_R_1_396838669707378689">#REF!</definedName>
    <definedName name="_vena_S1_B1_R_1_396838669707378691" localSheetId="2">'Annual Budget'!#REF!</definedName>
    <definedName name="_vena_S1_B1_R_1_396838669707378691">#REF!</definedName>
    <definedName name="_vena_S1_B1_R_1_396838669711572993" localSheetId="2">'Annual Budget'!#REF!</definedName>
    <definedName name="_vena_S1_B1_R_1_396838669711572993">#REF!</definedName>
    <definedName name="_vena_S1_B1_R_1_396838669715767297" localSheetId="2">'Annual Budget'!#REF!</definedName>
    <definedName name="_vena_S1_B1_R_1_396838669715767297">#REF!</definedName>
    <definedName name="_vena_S1_B1_R_1_396838669719961601" localSheetId="2">'Annual Budget'!#REF!</definedName>
    <definedName name="_vena_S1_B1_R_1_396838669719961601">#REF!</definedName>
    <definedName name="_vena_S1_B1_R_1_396838669724155905" localSheetId="2">'Annual Budget'!#REF!</definedName>
    <definedName name="_vena_S1_B1_R_1_396838669724155905">#REF!</definedName>
    <definedName name="_vena_S1_B1_R_1_396838669724155907" localSheetId="2">'Annual Budget'!#REF!</definedName>
    <definedName name="_vena_S1_B1_R_1_396838669724155907">#REF!</definedName>
    <definedName name="_vena_S1_B1_R_1_396838669728350209" localSheetId="2">'Annual Budget'!#REF!</definedName>
    <definedName name="_vena_S1_B1_R_1_396838669728350209">#REF!</definedName>
    <definedName name="_vena_S1_B1_R_1_396838669732544513" localSheetId="2">'Annual Budget'!#REF!</definedName>
    <definedName name="_vena_S1_B1_R_1_396838669732544513">#REF!</definedName>
    <definedName name="_vena_S1_B1_R_1_396838669736738817" localSheetId="2">'Annual Budget'!#REF!</definedName>
    <definedName name="_vena_S1_B1_R_1_396838669736738817">#REF!</definedName>
    <definedName name="_vena_S1_B1_R_1_396838669740933123" localSheetId="2">'Annual Budget'!#REF!</definedName>
    <definedName name="_vena_S1_B1_R_1_396838669740933123">#REF!</definedName>
    <definedName name="_vena_S1_B1_R_1_396838669757710336" localSheetId="2">'Annual Budget'!#REF!</definedName>
    <definedName name="_vena_S1_B1_R_1_396838669757710336">#REF!</definedName>
    <definedName name="_vena_S1_B1_R_1_396838669761904641" localSheetId="2">'Annual Budget'!#REF!</definedName>
    <definedName name="_vena_S1_B1_R_1_396838669761904641">#REF!</definedName>
    <definedName name="_vena_S1_B1_R_1_396838669766098945" localSheetId="2">'Annual Budget'!#REF!</definedName>
    <definedName name="_vena_S1_B1_R_1_396838669766098945">#REF!</definedName>
    <definedName name="_vena_S1_B1_R_1_396838669770293249" localSheetId="2">'Annual Budget'!#REF!</definedName>
    <definedName name="_vena_S1_B1_R_1_396838669770293249">#REF!</definedName>
    <definedName name="_vena_S1_B1_R_1_396838669774487553" localSheetId="2">'Annual Budget'!#REF!</definedName>
    <definedName name="_vena_S1_B1_R_1_396838669774487553">#REF!</definedName>
    <definedName name="_vena_S1_B1_R_1_396838669774487555" localSheetId="2">'Annual Budget'!#REF!</definedName>
    <definedName name="_vena_S1_B1_R_1_396838669774487555">#REF!</definedName>
    <definedName name="_vena_S1_B1_R_1_396838669778681857" localSheetId="2">'Annual Budget'!#REF!</definedName>
    <definedName name="_vena_S1_B1_R_1_396838669778681857">#REF!</definedName>
    <definedName name="_vena_S1_B1_R_1_396838669782876161" localSheetId="2">'Annual Budget'!#REF!</definedName>
    <definedName name="_vena_S1_B1_R_1_396838669782876161">#REF!</definedName>
    <definedName name="_vena_S1_B1_R_1_396838669787070465" localSheetId="2">'Annual Budget'!#REF!</definedName>
    <definedName name="_vena_S1_B1_R_1_396838669787070465">#REF!</definedName>
    <definedName name="_vena_S1_B1_R_1_396838669791264769" localSheetId="2">'Annual Budget'!#REF!</definedName>
    <definedName name="_vena_S1_B1_R_1_396838669791264769">#REF!</definedName>
    <definedName name="_vena_S1_B1_R_1_396838669791264771" localSheetId="2">'Annual Budget'!#REF!</definedName>
    <definedName name="_vena_S1_B1_R_1_396838669791264771">#REF!</definedName>
    <definedName name="_vena_S1_B1_R_1_396838669795459073" localSheetId="2">'Annual Budget'!#REF!</definedName>
    <definedName name="_vena_S1_B1_R_1_396838669795459073">#REF!</definedName>
    <definedName name="_vena_S1_B1_R_1_396838669799653377" localSheetId="2">'Annual Budget'!#REF!</definedName>
    <definedName name="_vena_S1_B1_R_1_396838669799653377">#REF!</definedName>
    <definedName name="_vena_S1_B1_R_1_396838669803847681" localSheetId="2">'Annual Budget'!#REF!</definedName>
    <definedName name="_vena_S1_B1_R_1_396838669803847681">#REF!</definedName>
    <definedName name="_vena_S1_B1_R_1_396838669808041987" localSheetId="2">'Annual Budget'!#REF!</definedName>
    <definedName name="_vena_S1_B1_R_1_396838669808041987">#REF!</definedName>
    <definedName name="_vena_S1_B1_R_1_396838669829013504" localSheetId="2">'Annual Budget'!#REF!</definedName>
    <definedName name="_vena_S1_B1_R_1_396838669829013504">#REF!</definedName>
    <definedName name="_vena_S1_B1_R_1_396838669829013506" localSheetId="2">'Annual Budget'!#REF!</definedName>
    <definedName name="_vena_S1_B1_R_1_396838669829013506">#REF!</definedName>
    <definedName name="_vena_S1_B1_R_1_396838669833207809" localSheetId="2">'Annual Budget'!#REF!</definedName>
    <definedName name="_vena_S1_B1_R_1_396838669833207809">#REF!</definedName>
    <definedName name="_vena_S1_B1_R_1_396838669837402113" localSheetId="2">'Annual Budget'!#REF!</definedName>
    <definedName name="_vena_S1_B1_R_1_396838669837402113">#REF!</definedName>
    <definedName name="_vena_S1_B1_R_1_396838669841596417" localSheetId="2">'Annual Budget'!#REF!</definedName>
    <definedName name="_vena_S1_B1_R_1_396838669841596417">#REF!</definedName>
    <definedName name="_vena_S1_B1_R_1_396838669845790721" localSheetId="2">'Annual Budget'!#REF!</definedName>
    <definedName name="_vena_S1_B1_R_1_396838669845790721">#REF!</definedName>
    <definedName name="_vena_S1_B1_R_1_396838669845790723" localSheetId="2">'Annual Budget'!#REF!</definedName>
    <definedName name="_vena_S1_B1_R_1_396838669845790723">#REF!</definedName>
    <definedName name="_vena_S1_B1_R_1_396838669849985025" localSheetId="2">'Annual Budget'!#REF!</definedName>
    <definedName name="_vena_S1_B1_R_1_396838669849985025">#REF!</definedName>
    <definedName name="_vena_S1_B1_R_1_396838669854179329" localSheetId="2">'Annual Budget'!#REF!</definedName>
    <definedName name="_vena_S1_B1_R_1_396838669854179329">#REF!</definedName>
    <definedName name="_vena_S1_B1_R_1_396838669858373633" localSheetId="2">'Annual Budget'!#REF!</definedName>
    <definedName name="_vena_S1_B1_R_1_396838669858373633">#REF!</definedName>
    <definedName name="_vena_S1_B1_R_1_396838669862567937" localSheetId="2">'Annual Budget'!#REF!</definedName>
    <definedName name="_vena_S1_B1_R_1_396838669862567937">#REF!</definedName>
    <definedName name="_vena_S1_B1_R_1_396838669866762241" localSheetId="2">'Annual Budget'!#REF!</definedName>
    <definedName name="_vena_S1_B1_R_1_396838669866762241">#REF!</definedName>
    <definedName name="_vena_S1_B1_R_1_396838669883539456" localSheetId="2">'Annual Budget'!#REF!</definedName>
    <definedName name="_vena_S1_B1_R_1_396838669883539456">#REF!</definedName>
    <definedName name="_vena_S1_B1_R_1_396838669891928065" localSheetId="2">'Annual Budget'!#REF!</definedName>
    <definedName name="_vena_S1_B1_R_1_396838669891928065">#REF!</definedName>
    <definedName name="_vena_S1_B1_R_1_396838669896122369" localSheetId="2">'Annual Budget'!#REF!</definedName>
    <definedName name="_vena_S1_B1_R_1_396838669896122369">#REF!</definedName>
    <definedName name="_vena_S1_B1_R_1_396838670743371777" localSheetId="2">'Annual Budget'!#REF!</definedName>
    <definedName name="_vena_S1_B1_R_1_396838670743371777">#REF!</definedName>
    <definedName name="_vena_S1_B1_R_1_396838670751760385" localSheetId="2">'Annual Budget'!#REF!</definedName>
    <definedName name="_vena_S1_B1_R_1_396838670751760385">#REF!</definedName>
    <definedName name="_vena_S1_B1_R_1_396838670772731904" localSheetId="2">'Annual Budget'!#REF!</definedName>
    <definedName name="_vena_S1_B1_R_1_396838670772731904">#REF!</definedName>
    <definedName name="_vena_S1_B1_R_1_396838670772731906" localSheetId="2">'Annual Budget'!#REF!</definedName>
    <definedName name="_vena_S1_B1_R_1_396838670772731906">#REF!</definedName>
    <definedName name="_vena_S1_B1_R_1_396838670776926209" localSheetId="2">'Annual Budget'!#REF!</definedName>
    <definedName name="_vena_S1_B1_R_1_396838670776926209">#REF!</definedName>
    <definedName name="_vena_S1_B1_R_1_396838670781120513" localSheetId="2">'Annual Budget'!#REF!</definedName>
    <definedName name="_vena_S1_B1_R_1_396838670781120513">#REF!</definedName>
    <definedName name="_vena_S1_B1_R_1_396838670785314817" localSheetId="2">'Annual Budget'!#REF!</definedName>
    <definedName name="_vena_S1_B1_R_1_396838670785314817">#REF!</definedName>
    <definedName name="_vena_S1_B1_R_1_396838670789509120" localSheetId="2">'Annual Budget'!#REF!</definedName>
    <definedName name="_vena_S1_B1_R_1_396838670789509120">#REF!</definedName>
    <definedName name="_vena_S1_B1_R_1_396838670789509122" localSheetId="2">'Annual Budget'!#REF!</definedName>
    <definedName name="_vena_S1_B1_R_1_396838670789509122">#REF!</definedName>
    <definedName name="_vena_S1_B1_R_1_396838670793703425" localSheetId="2">'Annual Budget'!#REF!</definedName>
    <definedName name="_vena_S1_B1_R_1_396838670793703425">#REF!</definedName>
    <definedName name="_vena_S1_B1_R_1_396838670797897729" localSheetId="2">'Annual Budget'!#REF!</definedName>
    <definedName name="_vena_S1_B1_R_1_396838670797897729">#REF!</definedName>
    <definedName name="_vena_S1_B1_R_1_396838670802092035" localSheetId="2">'Annual Budget'!#REF!</definedName>
    <definedName name="_vena_S1_B1_R_1_396838670802092035">#REF!</definedName>
    <definedName name="_vena_S1_B1_R_1_396838670806286337" localSheetId="2">'Annual Budget'!#REF!</definedName>
    <definedName name="_vena_S1_B1_R_1_396838670806286337">#REF!</definedName>
    <definedName name="_vena_S1_B1_R_1_396838670810480641" localSheetId="2">'Annual Budget'!#REF!</definedName>
    <definedName name="_vena_S1_B1_R_1_396838670810480641">#REF!</definedName>
    <definedName name="_vena_S1_B1_R_1_396838670814674945" localSheetId="2">'Annual Budget'!#REF!</definedName>
    <definedName name="_vena_S1_B1_R_1_396838670814674945">#REF!</definedName>
    <definedName name="_vena_S1_B1_R_1_396838670818869249" localSheetId="2">'Annual Budget'!#REF!</definedName>
    <definedName name="_vena_S1_B1_R_1_396838670818869249">#REF!</definedName>
    <definedName name="_vena_S1_B1_R_1_396838670818869251" localSheetId="2">'Annual Budget'!#REF!</definedName>
    <definedName name="_vena_S1_B1_R_1_396838670818869251">#REF!</definedName>
    <definedName name="_vena_S1_B1_R_1_396838670823063553" localSheetId="2">'Annual Budget'!#REF!</definedName>
    <definedName name="_vena_S1_B1_R_1_396838670823063553">#REF!</definedName>
    <definedName name="_vena_S1_B1_R_1_396838670827257857" localSheetId="2">'Annual Budget'!#REF!</definedName>
    <definedName name="_vena_S1_B1_R_1_396838670827257857">#REF!</definedName>
    <definedName name="_vena_S1_B1_R_1_396838670831452161" localSheetId="2">'Annual Budget'!#REF!</definedName>
    <definedName name="_vena_S1_B1_R_1_396838670831452161">#REF!</definedName>
    <definedName name="_vena_S1_B1_R_1_396838670835646465" localSheetId="2">'Annual Budget'!#REF!</definedName>
    <definedName name="_vena_S1_B1_R_1_396838670835646465">#REF!</definedName>
    <definedName name="_vena_S1_B1_R_1_396838670839840768" localSheetId="2">'Annual Budget'!#REF!</definedName>
    <definedName name="_vena_S1_B1_R_1_396838670839840768">#REF!</definedName>
    <definedName name="_vena_S1_B1_R_1_396838670844035073" localSheetId="2">'Annual Budget'!#REF!</definedName>
    <definedName name="_vena_S1_B1_R_1_396838670844035073">#REF!</definedName>
    <definedName name="_vena_S1_B1_R_1_396838670865006592" localSheetId="2">'Annual Budget'!#REF!</definedName>
    <definedName name="_vena_S1_B1_R_1_396838670865006592">#REF!</definedName>
    <definedName name="_vena_S1_B1_R_1_406271029045755904" localSheetId="2">'Annual Budget'!#REF!</definedName>
    <definedName name="_vena_S1_B1_R_1_406271029045755904">#REF!</definedName>
    <definedName name="_vena_S1_B1_R_1_411051453152231424" localSheetId="2">'Annual Budget'!#REF!</definedName>
    <definedName name="_vena_S1_B1_R_1_411051453152231424">#REF!</definedName>
    <definedName name="_vena_S1_B1_R_1_411051453181591552" localSheetId="2">'Annual Budget'!#REF!</definedName>
    <definedName name="_vena_S1_B1_R_1_411051453181591552">#REF!</definedName>
    <definedName name="_vena_S1_B1_R_1_411051453294837760" localSheetId="2">'Annual Budget'!#REF!</definedName>
    <definedName name="_vena_S1_B1_R_1_411051453294837760">#REF!</definedName>
    <definedName name="_vena_S1_B1_R_1_411051453353558016" localSheetId="2">'Annual Budget'!#REF!</definedName>
    <definedName name="_vena_S1_B1_R_1_411051453353558016">#REF!</definedName>
    <definedName name="_vena_S1_B1_R_1_411051455836585984" localSheetId="2">'Annual Budget'!#REF!</definedName>
    <definedName name="_vena_S1_B1_R_1_411051455836585984">#REF!</definedName>
    <definedName name="_vena_S1_B1_R_1_500087247530491904" localSheetId="2">'Annual Budget'!#REF!</definedName>
    <definedName name="_vena_S1_B1_R_1_500087247530491904">#REF!</definedName>
    <definedName name="_vena_S1_B1_R_1_500087476635959296" localSheetId="2">'Annual Budget'!#REF!</definedName>
    <definedName name="_vena_S1_B1_R_1_500087476635959296">#REF!</definedName>
    <definedName name="_vena_S1_B1_R_1_500087529966665728" localSheetId="2">'Annual Budget'!#REF!</definedName>
    <definedName name="_vena_S1_B1_R_1_500087529966665728">#REF!</definedName>
    <definedName name="_vena_S1_B1_R_1_500087786117136384" localSheetId="2">'Annual Budget'!#REF!</definedName>
    <definedName name="_vena_S1_B1_R_1_500087786117136384">#REF!</definedName>
    <definedName name="_vena_S1_B1_R_1_702308099596615680" localSheetId="2">'Annual Budget'!#REF!</definedName>
    <definedName name="_vena_S1_B1_R_1_702308099596615680">#REF!</definedName>
    <definedName name="_vena_S1_B1_R_1_771020041356705792" localSheetId="2">'Annual Budget'!#REF!</definedName>
    <definedName name="_vena_S1_B1_R_1_771020041356705792">#REF!</definedName>
    <definedName name="_vena_S1_B1_R_1_782310449593188352" localSheetId="2">'Annual Budget'!#REF!</definedName>
    <definedName name="_vena_S1_B1_R_1_782310449593188352">#REF!</definedName>
    <definedName name="_vena_S1_B1_R_1_782347623159562304" localSheetId="2">'Annual Budget'!#REF!</definedName>
    <definedName name="_vena_S1_B1_R_1_782347623159562304">#REF!</definedName>
    <definedName name="_vena_S1_B1_R_1_862821417494118400" localSheetId="2">'Annual Budget'!#REF!</definedName>
    <definedName name="_vena_S1_B1_R_1_862821417494118400">#REF!</definedName>
    <definedName name="_vena_S1_P_11_396838676913192960" comment="*" localSheetId="2">'Annual Budget'!#REF!</definedName>
    <definedName name="_vena_S1_P_11_396838676913192960" comment="*">#REF!</definedName>
    <definedName name="_vena_S1_P_12_400439613556391936" comment="*" localSheetId="2">'Annual Budget'!#REF!</definedName>
    <definedName name="_vena_S1_P_12_400439613556391936" comment="*">#REF!</definedName>
    <definedName name="_vena_S1_P_3_396838673381588993" comment="*" localSheetId="2">'Annual Budget'!#REF!</definedName>
    <definedName name="_vena_S1_P_3_396838673381588993" comment="*">#REF!</definedName>
    <definedName name="_vena_S1_P_4_396838673436114945" comment="*" localSheetId="2">'Annual Budget'!#REF!</definedName>
    <definedName name="_vena_S1_P_4_396838673436114945" comment="*">#REF!</definedName>
    <definedName name="_vena_S1_P_5_396838673691967489" comment="*" localSheetId="2">'Annual Budget'!#REF!</definedName>
    <definedName name="_vena_S1_P_5_396838673691967489" comment="*">#REF!</definedName>
    <definedName name="_vena_S1_P_6_396838674459525121" comment="*" localSheetId="2">'Annual Budget'!#REF!</definedName>
    <definedName name="_vena_S1_P_6_396838674459525121" comment="*">#REF!</definedName>
    <definedName name="_vena_S1_P_7_396838674535022593" comment="*" localSheetId="2">'Annual Budget'!#REF!</definedName>
    <definedName name="_vena_S1_P_7_396838674535022593" comment="*">#REF!</definedName>
    <definedName name="a">#REF!</definedName>
    <definedName name="eRateDiscount">[1]Pop!$C$115:$H$115</definedName>
    <definedName name="ERateDiscountTable">[1]Pop!$C$126:$D$131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SiteMillª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infl" localSheetId="2">[2]General_Assumptions!$F$90</definedName>
    <definedName name="Infl">'[1]Exp-Per'!$C$8</definedName>
    <definedName name="Inflation">'[3]V. Other Expenses'!$G$173:$Q$173</definedName>
    <definedName name="levels">[2]General_Assumptions!$C$92:$C$96</definedName>
    <definedName name="_xlnm.Print_Area" localSheetId="2">'Annual Budget'!$B$18:$D$215</definedName>
    <definedName name="_xlnm.Print_Area" localSheetId="0">'Cover Sheet'!$A$1:$A$11</definedName>
    <definedName name="_xlnm.Print_Titles" localSheetId="2">'Annual Budget'!$19:$19</definedName>
    <definedName name="Scenario">[4]Inputs!#REF!</definedName>
    <definedName name="Scenario_Selection" localSheetId="2">#REF!</definedName>
    <definedName name="Scenario_Selection">#REF!</definedName>
    <definedName name="Year_Selection" localSheetId="2">#REF!</definedName>
    <definedName name="Year_Selection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1" i="10" l="1"/>
  <c r="M21" i="10" s="1"/>
  <c r="N21" i="10" s="1"/>
  <c r="O21" i="10" s="1"/>
  <c r="P21" i="10" s="1"/>
  <c r="Q21" i="10" s="1"/>
  <c r="R21" i="10" s="1"/>
  <c r="S21" i="10" s="1"/>
  <c r="T21" i="10" s="1"/>
  <c r="U21" i="10" s="1"/>
  <c r="V21" i="10" s="1"/>
  <c r="W21" i="10" s="1"/>
  <c r="X21" i="10" s="1"/>
  <c r="Y21" i="10" s="1"/>
  <c r="Z21" i="10" s="1"/>
  <c r="A22" i="10"/>
  <c r="C22" i="10"/>
  <c r="A23" i="10"/>
  <c r="K23" i="10"/>
  <c r="L23" i="10"/>
  <c r="M23" i="10"/>
  <c r="O23" i="10"/>
  <c r="P23" i="10"/>
  <c r="Q23" i="10"/>
  <c r="S23" i="10"/>
  <c r="T23" i="10"/>
  <c r="U23" i="10"/>
  <c r="W23" i="10"/>
  <c r="X23" i="10"/>
  <c r="Y23" i="10"/>
  <c r="A24" i="10"/>
  <c r="K24" i="10"/>
  <c r="L24" i="10"/>
  <c r="M24" i="10"/>
  <c r="O24" i="10"/>
  <c r="P24" i="10"/>
  <c r="Q24" i="10"/>
  <c r="S24" i="10"/>
  <c r="T24" i="10"/>
  <c r="U24" i="10"/>
  <c r="W24" i="10"/>
  <c r="X24" i="10"/>
  <c r="Y24" i="10"/>
  <c r="A25" i="10"/>
  <c r="K25" i="10"/>
  <c r="L25" i="10"/>
  <c r="M25" i="10"/>
  <c r="O25" i="10"/>
  <c r="R25" i="10" s="1"/>
  <c r="P25" i="10"/>
  <c r="Q25" i="10"/>
  <c r="S25" i="10"/>
  <c r="T25" i="10"/>
  <c r="U25" i="10"/>
  <c r="W25" i="10"/>
  <c r="X25" i="10"/>
  <c r="Y25" i="10"/>
  <c r="A26" i="10"/>
  <c r="K26" i="10"/>
  <c r="L26" i="10"/>
  <c r="M26" i="10"/>
  <c r="O26" i="10"/>
  <c r="P26" i="10"/>
  <c r="Q26" i="10"/>
  <c r="S26" i="10"/>
  <c r="T26" i="10"/>
  <c r="U26" i="10"/>
  <c r="V26" i="10"/>
  <c r="W26" i="10"/>
  <c r="X26" i="10"/>
  <c r="Y26" i="10"/>
  <c r="A27" i="10"/>
  <c r="K27" i="10"/>
  <c r="L27" i="10"/>
  <c r="M27" i="10"/>
  <c r="O27" i="10"/>
  <c r="P27" i="10"/>
  <c r="Q27" i="10"/>
  <c r="S27" i="10"/>
  <c r="V27" i="10" s="1"/>
  <c r="T27" i="10"/>
  <c r="U27" i="10"/>
  <c r="W27" i="10"/>
  <c r="X27" i="10"/>
  <c r="Y27" i="10"/>
  <c r="A28" i="10"/>
  <c r="K28" i="10"/>
  <c r="L28" i="10"/>
  <c r="M28" i="10"/>
  <c r="O28" i="10"/>
  <c r="P28" i="10"/>
  <c r="Q28" i="10"/>
  <c r="S28" i="10"/>
  <c r="T28" i="10"/>
  <c r="U28" i="10"/>
  <c r="W28" i="10"/>
  <c r="X28" i="10"/>
  <c r="Y28" i="10"/>
  <c r="K29" i="10"/>
  <c r="L29" i="10"/>
  <c r="M29" i="10"/>
  <c r="O29" i="10"/>
  <c r="P29" i="10"/>
  <c r="Q29" i="10"/>
  <c r="S29" i="10"/>
  <c r="T29" i="10"/>
  <c r="U29" i="10"/>
  <c r="W29" i="10"/>
  <c r="X29" i="10"/>
  <c r="Y29" i="10"/>
  <c r="E30" i="10"/>
  <c r="G30" i="10"/>
  <c r="A34" i="10"/>
  <c r="A35" i="10"/>
  <c r="K35" i="10"/>
  <c r="L35" i="10"/>
  <c r="M35" i="10"/>
  <c r="O35" i="10"/>
  <c r="P35" i="10"/>
  <c r="Q35" i="10"/>
  <c r="S35" i="10"/>
  <c r="V35" i="10" s="1"/>
  <c r="T35" i="10"/>
  <c r="U35" i="10"/>
  <c r="W35" i="10"/>
  <c r="X35" i="10"/>
  <c r="Y35" i="10"/>
  <c r="A36" i="10"/>
  <c r="K36" i="10"/>
  <c r="L36" i="10"/>
  <c r="M36" i="10"/>
  <c r="O36" i="10"/>
  <c r="P36" i="10"/>
  <c r="Q36" i="10"/>
  <c r="S36" i="10"/>
  <c r="T36" i="10"/>
  <c r="U36" i="10"/>
  <c r="W36" i="10"/>
  <c r="X36" i="10"/>
  <c r="Y36" i="10"/>
  <c r="A37" i="10"/>
  <c r="K37" i="10"/>
  <c r="L37" i="10"/>
  <c r="M37" i="10"/>
  <c r="O37" i="10"/>
  <c r="P37" i="10"/>
  <c r="Q37" i="10"/>
  <c r="S37" i="10"/>
  <c r="T37" i="10"/>
  <c r="U37" i="10"/>
  <c r="W37" i="10"/>
  <c r="X37" i="10"/>
  <c r="Y37" i="10"/>
  <c r="A38" i="10"/>
  <c r="K38" i="10"/>
  <c r="L38" i="10"/>
  <c r="M38" i="10"/>
  <c r="O38" i="10"/>
  <c r="P38" i="10"/>
  <c r="Q38" i="10"/>
  <c r="S38" i="10"/>
  <c r="T38" i="10"/>
  <c r="U38" i="10"/>
  <c r="W38" i="10"/>
  <c r="X38" i="10"/>
  <c r="Y38" i="10"/>
  <c r="A39" i="10"/>
  <c r="K39" i="10"/>
  <c r="L39" i="10"/>
  <c r="M39" i="10"/>
  <c r="O39" i="10"/>
  <c r="P39" i="10"/>
  <c r="Q39" i="10"/>
  <c r="S39" i="10"/>
  <c r="T39" i="10"/>
  <c r="U39" i="10"/>
  <c r="W39" i="10"/>
  <c r="X39" i="10"/>
  <c r="Y39" i="10"/>
  <c r="A40" i="10"/>
  <c r="K40" i="10"/>
  <c r="L40" i="10"/>
  <c r="M40" i="10"/>
  <c r="O40" i="10"/>
  <c r="P40" i="10"/>
  <c r="Q40" i="10"/>
  <c r="S40" i="10"/>
  <c r="T40" i="10"/>
  <c r="U40" i="10"/>
  <c r="W40" i="10"/>
  <c r="X40" i="10"/>
  <c r="Y40" i="10"/>
  <c r="A41" i="10"/>
  <c r="K41" i="10"/>
  <c r="L41" i="10"/>
  <c r="M41" i="10"/>
  <c r="O41" i="10"/>
  <c r="P41" i="10"/>
  <c r="Q41" i="10"/>
  <c r="S41" i="10"/>
  <c r="T41" i="10"/>
  <c r="U41" i="10"/>
  <c r="W41" i="10"/>
  <c r="X41" i="10"/>
  <c r="Y41" i="10"/>
  <c r="K42" i="10"/>
  <c r="L42" i="10"/>
  <c r="M42" i="10"/>
  <c r="O42" i="10"/>
  <c r="P42" i="10"/>
  <c r="Q42" i="10"/>
  <c r="S42" i="10"/>
  <c r="T42" i="10"/>
  <c r="U42" i="10"/>
  <c r="W42" i="10"/>
  <c r="X42" i="10"/>
  <c r="Y42" i="10"/>
  <c r="E43" i="10"/>
  <c r="G43" i="10"/>
  <c r="A47" i="10"/>
  <c r="A48" i="10"/>
  <c r="K48" i="10"/>
  <c r="L48" i="10"/>
  <c r="M48" i="10"/>
  <c r="O48" i="10"/>
  <c r="P48" i="10"/>
  <c r="Q48" i="10"/>
  <c r="S48" i="10"/>
  <c r="T48" i="10"/>
  <c r="U48" i="10"/>
  <c r="W48" i="10"/>
  <c r="X48" i="10"/>
  <c r="Y48" i="10"/>
  <c r="A49" i="10"/>
  <c r="K49" i="10"/>
  <c r="L49" i="10"/>
  <c r="M49" i="10"/>
  <c r="O49" i="10"/>
  <c r="P49" i="10"/>
  <c r="Q49" i="10"/>
  <c r="S49" i="10"/>
  <c r="T49" i="10"/>
  <c r="U49" i="10"/>
  <c r="W49" i="10"/>
  <c r="X49" i="10"/>
  <c r="Y49" i="10"/>
  <c r="A50" i="10"/>
  <c r="K50" i="10"/>
  <c r="L50" i="10"/>
  <c r="M50" i="10"/>
  <c r="O50" i="10"/>
  <c r="P50" i="10"/>
  <c r="Q50" i="10"/>
  <c r="R50" i="10"/>
  <c r="S50" i="10"/>
  <c r="T50" i="10"/>
  <c r="U50" i="10"/>
  <c r="W50" i="10"/>
  <c r="Z50" i="10" s="1"/>
  <c r="X50" i="10"/>
  <c r="Y50" i="10"/>
  <c r="A51" i="10"/>
  <c r="K51" i="10"/>
  <c r="L51" i="10"/>
  <c r="M51" i="10"/>
  <c r="O51" i="10"/>
  <c r="P51" i="10"/>
  <c r="Q51" i="10"/>
  <c r="S51" i="10"/>
  <c r="T51" i="10"/>
  <c r="U51" i="10"/>
  <c r="W51" i="10"/>
  <c r="X51" i="10"/>
  <c r="Y51" i="10"/>
  <c r="A52" i="10"/>
  <c r="K52" i="10"/>
  <c r="L52" i="10"/>
  <c r="M52" i="10"/>
  <c r="O52" i="10"/>
  <c r="P52" i="10"/>
  <c r="Q52" i="10"/>
  <c r="S52" i="10"/>
  <c r="T52" i="10"/>
  <c r="U52" i="10"/>
  <c r="W52" i="10"/>
  <c r="X52" i="10"/>
  <c r="Y52" i="10"/>
  <c r="K53" i="10"/>
  <c r="L53" i="10"/>
  <c r="M53" i="10"/>
  <c r="O53" i="10"/>
  <c r="R53" i="10" s="1"/>
  <c r="P53" i="10"/>
  <c r="Q53" i="10"/>
  <c r="S53" i="10"/>
  <c r="T53" i="10"/>
  <c r="U53" i="10"/>
  <c r="W53" i="10"/>
  <c r="Z53" i="10" s="1"/>
  <c r="X53" i="10"/>
  <c r="Y53" i="10"/>
  <c r="E54" i="10"/>
  <c r="G54" i="10"/>
  <c r="A58" i="10"/>
  <c r="A59" i="10"/>
  <c r="K59" i="10"/>
  <c r="L59" i="10"/>
  <c r="M59" i="10"/>
  <c r="O59" i="10"/>
  <c r="P59" i="10"/>
  <c r="Q59" i="10"/>
  <c r="S59" i="10"/>
  <c r="T59" i="10"/>
  <c r="U59" i="10"/>
  <c r="W59" i="10"/>
  <c r="X59" i="10"/>
  <c r="Y59" i="10"/>
  <c r="A60" i="10"/>
  <c r="K60" i="10"/>
  <c r="L60" i="10"/>
  <c r="M60" i="10"/>
  <c r="O60" i="10"/>
  <c r="P60" i="10"/>
  <c r="Q60" i="10"/>
  <c r="S60" i="10"/>
  <c r="T60" i="10"/>
  <c r="U60" i="10"/>
  <c r="W60" i="10"/>
  <c r="X60" i="10"/>
  <c r="Y60" i="10"/>
  <c r="A61" i="10"/>
  <c r="K61" i="10"/>
  <c r="L61" i="10"/>
  <c r="M61" i="10"/>
  <c r="O61" i="10"/>
  <c r="P61" i="10"/>
  <c r="Q61" i="10"/>
  <c r="S61" i="10"/>
  <c r="T61" i="10"/>
  <c r="U61" i="10"/>
  <c r="W61" i="10"/>
  <c r="X61" i="10"/>
  <c r="Y61" i="10"/>
  <c r="A62" i="10"/>
  <c r="K62" i="10"/>
  <c r="L62" i="10"/>
  <c r="M62" i="10"/>
  <c r="O62" i="10"/>
  <c r="R62" i="10" s="1"/>
  <c r="P62" i="10"/>
  <c r="Q62" i="10"/>
  <c r="S62" i="10"/>
  <c r="T62" i="10"/>
  <c r="U62" i="10"/>
  <c r="W62" i="10"/>
  <c r="Z62" i="10" s="1"/>
  <c r="X62" i="10"/>
  <c r="Y62" i="10"/>
  <c r="A63" i="10"/>
  <c r="K63" i="10"/>
  <c r="L63" i="10"/>
  <c r="M63" i="10"/>
  <c r="O63" i="10"/>
  <c r="P63" i="10"/>
  <c r="Q63" i="10"/>
  <c r="S63" i="10"/>
  <c r="T63" i="10"/>
  <c r="U63" i="10"/>
  <c r="W63" i="10"/>
  <c r="X63" i="10"/>
  <c r="Y63" i="10"/>
  <c r="A64" i="10"/>
  <c r="K64" i="10"/>
  <c r="L64" i="10"/>
  <c r="M64" i="10"/>
  <c r="O64" i="10"/>
  <c r="P64" i="10"/>
  <c r="Q64" i="10"/>
  <c r="S64" i="10"/>
  <c r="T64" i="10"/>
  <c r="U64" i="10"/>
  <c r="W64" i="10"/>
  <c r="X64" i="10"/>
  <c r="Y64" i="10"/>
  <c r="K65" i="10"/>
  <c r="L65" i="10"/>
  <c r="M65" i="10"/>
  <c r="O65" i="10"/>
  <c r="P65" i="10"/>
  <c r="Q65" i="10"/>
  <c r="S65" i="10"/>
  <c r="T65" i="10"/>
  <c r="U65" i="10"/>
  <c r="W65" i="10"/>
  <c r="X65" i="10"/>
  <c r="Y65" i="10"/>
  <c r="E66" i="10"/>
  <c r="G66" i="10"/>
  <c r="A70" i="10"/>
  <c r="A71" i="10"/>
  <c r="K71" i="10"/>
  <c r="L71" i="10"/>
  <c r="M71" i="10"/>
  <c r="O71" i="10"/>
  <c r="P71" i="10"/>
  <c r="Q71" i="10"/>
  <c r="S71" i="10"/>
  <c r="T71" i="10"/>
  <c r="U71" i="10"/>
  <c r="W71" i="10"/>
  <c r="X71" i="10"/>
  <c r="Y71" i="10"/>
  <c r="A72" i="10"/>
  <c r="K72" i="10"/>
  <c r="L72" i="10"/>
  <c r="M72" i="10"/>
  <c r="O72" i="10"/>
  <c r="P72" i="10"/>
  <c r="Q72" i="10"/>
  <c r="S72" i="10"/>
  <c r="T72" i="10"/>
  <c r="U72" i="10"/>
  <c r="W72" i="10"/>
  <c r="X72" i="10"/>
  <c r="Y72" i="10"/>
  <c r="A73" i="10"/>
  <c r="K73" i="10"/>
  <c r="L73" i="10"/>
  <c r="M73" i="10"/>
  <c r="O73" i="10"/>
  <c r="P73" i="10"/>
  <c r="Q73" i="10"/>
  <c r="S73" i="10"/>
  <c r="T73" i="10"/>
  <c r="U73" i="10"/>
  <c r="W73" i="10"/>
  <c r="X73" i="10"/>
  <c r="Y73" i="10"/>
  <c r="A74" i="10"/>
  <c r="K74" i="10"/>
  <c r="L74" i="10"/>
  <c r="M74" i="10"/>
  <c r="O74" i="10"/>
  <c r="P74" i="10"/>
  <c r="Q74" i="10"/>
  <c r="S74" i="10"/>
  <c r="T74" i="10"/>
  <c r="U74" i="10"/>
  <c r="W74" i="10"/>
  <c r="X74" i="10"/>
  <c r="Y74" i="10"/>
  <c r="Z74" i="10" s="1"/>
  <c r="A75" i="10"/>
  <c r="K75" i="10"/>
  <c r="L75" i="10"/>
  <c r="M75" i="10"/>
  <c r="O75" i="10"/>
  <c r="P75" i="10"/>
  <c r="Q75" i="10"/>
  <c r="S75" i="10"/>
  <c r="T75" i="10"/>
  <c r="U75" i="10"/>
  <c r="W75" i="10"/>
  <c r="X75" i="10"/>
  <c r="Y75" i="10"/>
  <c r="A76" i="10"/>
  <c r="K76" i="10"/>
  <c r="L76" i="10"/>
  <c r="M76" i="10"/>
  <c r="O76" i="10"/>
  <c r="P76" i="10"/>
  <c r="Q76" i="10"/>
  <c r="S76" i="10"/>
  <c r="T76" i="10"/>
  <c r="U76" i="10"/>
  <c r="W76" i="10"/>
  <c r="X76" i="10"/>
  <c r="Y76" i="10"/>
  <c r="A77" i="10"/>
  <c r="K77" i="10"/>
  <c r="L77" i="10"/>
  <c r="M77" i="10"/>
  <c r="N77" i="10" s="1"/>
  <c r="O77" i="10"/>
  <c r="P77" i="10"/>
  <c r="Q77" i="10"/>
  <c r="S77" i="10"/>
  <c r="T77" i="10"/>
  <c r="U77" i="10"/>
  <c r="V77" i="10"/>
  <c r="W77" i="10"/>
  <c r="X77" i="10"/>
  <c r="Y77" i="10"/>
  <c r="A78" i="10"/>
  <c r="K78" i="10"/>
  <c r="L78" i="10"/>
  <c r="M78" i="10"/>
  <c r="O78" i="10"/>
  <c r="P78" i="10"/>
  <c r="Q78" i="10"/>
  <c r="S78" i="10"/>
  <c r="T78" i="10"/>
  <c r="U78" i="10"/>
  <c r="W78" i="10"/>
  <c r="X78" i="10"/>
  <c r="Y78" i="10"/>
  <c r="K79" i="10"/>
  <c r="L79" i="10"/>
  <c r="M79" i="10"/>
  <c r="O79" i="10"/>
  <c r="P79" i="10"/>
  <c r="Q79" i="10"/>
  <c r="S79" i="10"/>
  <c r="T79" i="10"/>
  <c r="U79" i="10"/>
  <c r="W79" i="10"/>
  <c r="X79" i="10"/>
  <c r="Y79" i="10"/>
  <c r="E80" i="10"/>
  <c r="G80" i="10"/>
  <c r="A88" i="10"/>
  <c r="A89" i="10"/>
  <c r="K89" i="10"/>
  <c r="L89" i="10"/>
  <c r="M89" i="10"/>
  <c r="O89" i="10"/>
  <c r="P89" i="10"/>
  <c r="Q89" i="10"/>
  <c r="S89" i="10"/>
  <c r="T89" i="10"/>
  <c r="U89" i="10"/>
  <c r="W89" i="10"/>
  <c r="X89" i="10"/>
  <c r="Y89" i="10"/>
  <c r="A90" i="10"/>
  <c r="K90" i="10"/>
  <c r="L90" i="10"/>
  <c r="M90" i="10"/>
  <c r="O90" i="10"/>
  <c r="P90" i="10"/>
  <c r="Q90" i="10"/>
  <c r="S90" i="10"/>
  <c r="T90" i="10"/>
  <c r="U90" i="10"/>
  <c r="W90" i="10"/>
  <c r="X90" i="10"/>
  <c r="Y90" i="10"/>
  <c r="A91" i="10"/>
  <c r="K91" i="10"/>
  <c r="N91" i="10" s="1"/>
  <c r="L91" i="10"/>
  <c r="M91" i="10"/>
  <c r="O91" i="10"/>
  <c r="P91" i="10"/>
  <c r="Q91" i="10"/>
  <c r="S91" i="10"/>
  <c r="T91" i="10"/>
  <c r="V91" i="10" s="1"/>
  <c r="U91" i="10"/>
  <c r="W91" i="10"/>
  <c r="Z91" i="10" s="1"/>
  <c r="X91" i="10"/>
  <c r="Y91" i="10"/>
  <c r="A92" i="10"/>
  <c r="K92" i="10"/>
  <c r="L92" i="10"/>
  <c r="M92" i="10"/>
  <c r="O92" i="10"/>
  <c r="P92" i="10"/>
  <c r="Q92" i="10"/>
  <c r="S92" i="10"/>
  <c r="T92" i="10"/>
  <c r="U92" i="10"/>
  <c r="W92" i="10"/>
  <c r="X92" i="10"/>
  <c r="Y92" i="10"/>
  <c r="A93" i="10"/>
  <c r="K93" i="10"/>
  <c r="L93" i="10"/>
  <c r="M93" i="10"/>
  <c r="O93" i="10"/>
  <c r="P93" i="10"/>
  <c r="Q93" i="10"/>
  <c r="S93" i="10"/>
  <c r="T93" i="10"/>
  <c r="U93" i="10"/>
  <c r="W93" i="10"/>
  <c r="X93" i="10"/>
  <c r="Y93" i="10"/>
  <c r="A94" i="10"/>
  <c r="K94" i="10"/>
  <c r="L94" i="10"/>
  <c r="M94" i="10"/>
  <c r="O94" i="10"/>
  <c r="P94" i="10"/>
  <c r="Q94" i="10"/>
  <c r="R94" i="10" s="1"/>
  <c r="S94" i="10"/>
  <c r="T94" i="10"/>
  <c r="U94" i="10"/>
  <c r="W94" i="10"/>
  <c r="X94" i="10"/>
  <c r="Y94" i="10"/>
  <c r="A95" i="10"/>
  <c r="K95" i="10"/>
  <c r="L95" i="10"/>
  <c r="M95" i="10"/>
  <c r="O95" i="10"/>
  <c r="P95" i="10"/>
  <c r="Q95" i="10"/>
  <c r="S95" i="10"/>
  <c r="T95" i="10"/>
  <c r="U95" i="10"/>
  <c r="W95" i="10"/>
  <c r="X95" i="10"/>
  <c r="Y95" i="10"/>
  <c r="A96" i="10"/>
  <c r="K96" i="10"/>
  <c r="L96" i="10"/>
  <c r="M96" i="10"/>
  <c r="O96" i="10"/>
  <c r="P96" i="10"/>
  <c r="Q96" i="10"/>
  <c r="S96" i="10"/>
  <c r="T96" i="10"/>
  <c r="U96" i="10"/>
  <c r="W96" i="10"/>
  <c r="X96" i="10"/>
  <c r="Y96" i="10"/>
  <c r="A97" i="10"/>
  <c r="K97" i="10"/>
  <c r="L97" i="10"/>
  <c r="M97" i="10"/>
  <c r="O97" i="10"/>
  <c r="P97" i="10"/>
  <c r="Q97" i="10"/>
  <c r="S97" i="10"/>
  <c r="T97" i="10"/>
  <c r="U97" i="10"/>
  <c r="W97" i="10"/>
  <c r="X97" i="10"/>
  <c r="Y97" i="10"/>
  <c r="A98" i="10"/>
  <c r="K98" i="10"/>
  <c r="L98" i="10"/>
  <c r="M98" i="10"/>
  <c r="O98" i="10"/>
  <c r="P98" i="10"/>
  <c r="Q98" i="10"/>
  <c r="S98" i="10"/>
  <c r="T98" i="10"/>
  <c r="U98" i="10"/>
  <c r="W98" i="10"/>
  <c r="X98" i="10"/>
  <c r="Y98" i="10"/>
  <c r="A99" i="10"/>
  <c r="A100" i="10"/>
  <c r="K100" i="10"/>
  <c r="L100" i="10"/>
  <c r="M100" i="10"/>
  <c r="O100" i="10"/>
  <c r="P100" i="10"/>
  <c r="Q100" i="10"/>
  <c r="S100" i="10"/>
  <c r="V100" i="10" s="1"/>
  <c r="T100" i="10"/>
  <c r="U100" i="10"/>
  <c r="W100" i="10"/>
  <c r="X100" i="10"/>
  <c r="Y100" i="10"/>
  <c r="A101" i="10"/>
  <c r="K101" i="10"/>
  <c r="L101" i="10"/>
  <c r="M101" i="10"/>
  <c r="O101" i="10"/>
  <c r="P101" i="10"/>
  <c r="Q101" i="10"/>
  <c r="S101" i="10"/>
  <c r="T101" i="10"/>
  <c r="U101" i="10"/>
  <c r="W101" i="10"/>
  <c r="X101" i="10"/>
  <c r="Y101" i="10"/>
  <c r="A102" i="10"/>
  <c r="K102" i="10"/>
  <c r="L102" i="10"/>
  <c r="M102" i="10"/>
  <c r="O102" i="10"/>
  <c r="P102" i="10"/>
  <c r="Q102" i="10"/>
  <c r="S102" i="10"/>
  <c r="T102" i="10"/>
  <c r="U102" i="10"/>
  <c r="W102" i="10"/>
  <c r="X102" i="10"/>
  <c r="Y102" i="10"/>
  <c r="A103" i="10"/>
  <c r="K103" i="10"/>
  <c r="L103" i="10"/>
  <c r="M103" i="10"/>
  <c r="O103" i="10"/>
  <c r="P103" i="10"/>
  <c r="R103" i="10" s="1"/>
  <c r="Q103" i="10"/>
  <c r="S103" i="10"/>
  <c r="T103" i="10"/>
  <c r="U103" i="10"/>
  <c r="W103" i="10"/>
  <c r="X103" i="10"/>
  <c r="Y103" i="10"/>
  <c r="A104" i="10"/>
  <c r="K104" i="10"/>
  <c r="L104" i="10"/>
  <c r="M104" i="10"/>
  <c r="O104" i="10"/>
  <c r="P104" i="10"/>
  <c r="Q104" i="10"/>
  <c r="S104" i="10"/>
  <c r="T104" i="10"/>
  <c r="U104" i="10"/>
  <c r="W104" i="10"/>
  <c r="X104" i="10"/>
  <c r="Y104" i="10"/>
  <c r="A105" i="10"/>
  <c r="K105" i="10"/>
  <c r="L105" i="10"/>
  <c r="M105" i="10"/>
  <c r="O105" i="10"/>
  <c r="P105" i="10"/>
  <c r="Q105" i="10"/>
  <c r="S105" i="10"/>
  <c r="T105" i="10"/>
  <c r="U105" i="10"/>
  <c r="W105" i="10"/>
  <c r="X105" i="10"/>
  <c r="Y105" i="10"/>
  <c r="A106" i="10"/>
  <c r="K106" i="10"/>
  <c r="L106" i="10"/>
  <c r="M106" i="10"/>
  <c r="O106" i="10"/>
  <c r="P106" i="10"/>
  <c r="Q106" i="10"/>
  <c r="S106" i="10"/>
  <c r="T106" i="10"/>
  <c r="U106" i="10"/>
  <c r="W106" i="10"/>
  <c r="X106" i="10"/>
  <c r="Y106" i="10"/>
  <c r="A107" i="10"/>
  <c r="K107" i="10"/>
  <c r="L107" i="10"/>
  <c r="M107" i="10"/>
  <c r="O107" i="10"/>
  <c r="P107" i="10"/>
  <c r="Q107" i="10"/>
  <c r="S107" i="10"/>
  <c r="T107" i="10"/>
  <c r="U107" i="10"/>
  <c r="W107" i="10"/>
  <c r="X107" i="10"/>
  <c r="Y107" i="10"/>
  <c r="K108" i="10"/>
  <c r="L108" i="10"/>
  <c r="M108" i="10"/>
  <c r="O108" i="10"/>
  <c r="P108" i="10"/>
  <c r="Q108" i="10"/>
  <c r="S108" i="10"/>
  <c r="T108" i="10"/>
  <c r="U108" i="10"/>
  <c r="W108" i="10"/>
  <c r="X108" i="10"/>
  <c r="Y108" i="10"/>
  <c r="E109" i="10"/>
  <c r="G109" i="10"/>
  <c r="A114" i="10"/>
  <c r="A115" i="10"/>
  <c r="K115" i="10"/>
  <c r="L115" i="10"/>
  <c r="M115" i="10"/>
  <c r="O115" i="10"/>
  <c r="P115" i="10"/>
  <c r="Q115" i="10"/>
  <c r="S115" i="10"/>
  <c r="S131" i="10" s="1"/>
  <c r="T115" i="10"/>
  <c r="U115" i="10"/>
  <c r="W115" i="10"/>
  <c r="X115" i="10"/>
  <c r="Y115" i="10"/>
  <c r="A116" i="10"/>
  <c r="K116" i="10"/>
  <c r="L116" i="10"/>
  <c r="M116" i="10"/>
  <c r="O116" i="10"/>
  <c r="P116" i="10"/>
  <c r="Q116" i="10"/>
  <c r="S116" i="10"/>
  <c r="T116" i="10"/>
  <c r="U116" i="10"/>
  <c r="W116" i="10"/>
  <c r="X116" i="10"/>
  <c r="Y116" i="10"/>
  <c r="A117" i="10"/>
  <c r="K117" i="10"/>
  <c r="L117" i="10"/>
  <c r="M117" i="10"/>
  <c r="O117" i="10"/>
  <c r="P117" i="10"/>
  <c r="Q117" i="10"/>
  <c r="S117" i="10"/>
  <c r="T117" i="10"/>
  <c r="U117" i="10"/>
  <c r="W117" i="10"/>
  <c r="X117" i="10"/>
  <c r="Y117" i="10"/>
  <c r="A118" i="10"/>
  <c r="K118" i="10"/>
  <c r="L118" i="10"/>
  <c r="M118" i="10"/>
  <c r="O118" i="10"/>
  <c r="P118" i="10"/>
  <c r="Q118" i="10"/>
  <c r="S118" i="10"/>
  <c r="T118" i="10"/>
  <c r="U118" i="10"/>
  <c r="W118" i="10"/>
  <c r="X118" i="10"/>
  <c r="Y118" i="10"/>
  <c r="A119" i="10"/>
  <c r="K119" i="10"/>
  <c r="L119" i="10"/>
  <c r="M119" i="10"/>
  <c r="O119" i="10"/>
  <c r="P119" i="10"/>
  <c r="Q119" i="10"/>
  <c r="S119" i="10"/>
  <c r="T119" i="10"/>
  <c r="U119" i="10"/>
  <c r="W119" i="10"/>
  <c r="X119" i="10"/>
  <c r="Y119" i="10"/>
  <c r="A120" i="10"/>
  <c r="K120" i="10"/>
  <c r="L120" i="10"/>
  <c r="M120" i="10"/>
  <c r="O120" i="10"/>
  <c r="P120" i="10"/>
  <c r="Q120" i="10"/>
  <c r="S120" i="10"/>
  <c r="T120" i="10"/>
  <c r="U120" i="10"/>
  <c r="W120" i="10"/>
  <c r="X120" i="10"/>
  <c r="Y120" i="10"/>
  <c r="A121" i="10"/>
  <c r="K121" i="10"/>
  <c r="L121" i="10"/>
  <c r="M121" i="10"/>
  <c r="O121" i="10"/>
  <c r="P121" i="10"/>
  <c r="Q121" i="10"/>
  <c r="S121" i="10"/>
  <c r="T121" i="10"/>
  <c r="U121" i="10"/>
  <c r="W121" i="10"/>
  <c r="X121" i="10"/>
  <c r="Y121" i="10"/>
  <c r="A122" i="10"/>
  <c r="K122" i="10"/>
  <c r="L122" i="10"/>
  <c r="M122" i="10"/>
  <c r="O122" i="10"/>
  <c r="P122" i="10"/>
  <c r="Q122" i="10"/>
  <c r="S122" i="10"/>
  <c r="T122" i="10"/>
  <c r="U122" i="10"/>
  <c r="W122" i="10"/>
  <c r="X122" i="10"/>
  <c r="Y122" i="10"/>
  <c r="A123" i="10"/>
  <c r="K123" i="10"/>
  <c r="L123" i="10"/>
  <c r="M123" i="10"/>
  <c r="O123" i="10"/>
  <c r="P123" i="10"/>
  <c r="Q123" i="10"/>
  <c r="S123" i="10"/>
  <c r="T123" i="10"/>
  <c r="U123" i="10"/>
  <c r="W123" i="10"/>
  <c r="X123" i="10"/>
  <c r="Y123" i="10"/>
  <c r="A124" i="10"/>
  <c r="K124" i="10"/>
  <c r="L124" i="10"/>
  <c r="M124" i="10"/>
  <c r="O124" i="10"/>
  <c r="P124" i="10"/>
  <c r="Q124" i="10"/>
  <c r="S124" i="10"/>
  <c r="T124" i="10"/>
  <c r="U124" i="10"/>
  <c r="W124" i="10"/>
  <c r="X124" i="10"/>
  <c r="Y124" i="10"/>
  <c r="A125" i="10"/>
  <c r="K125" i="10"/>
  <c r="L125" i="10"/>
  <c r="M125" i="10"/>
  <c r="O125" i="10"/>
  <c r="P125" i="10"/>
  <c r="Q125" i="10"/>
  <c r="S125" i="10"/>
  <c r="T125" i="10"/>
  <c r="U125" i="10"/>
  <c r="W125" i="10"/>
  <c r="X125" i="10"/>
  <c r="Y125" i="10"/>
  <c r="A126" i="10"/>
  <c r="K126" i="10"/>
  <c r="L126" i="10"/>
  <c r="M126" i="10"/>
  <c r="O126" i="10"/>
  <c r="P126" i="10"/>
  <c r="Q126" i="10"/>
  <c r="S126" i="10"/>
  <c r="T126" i="10"/>
  <c r="U126" i="10"/>
  <c r="W126" i="10"/>
  <c r="X126" i="10"/>
  <c r="Y126" i="10"/>
  <c r="A127" i="10"/>
  <c r="K127" i="10"/>
  <c r="L127" i="10"/>
  <c r="M127" i="10"/>
  <c r="O127" i="10"/>
  <c r="P127" i="10"/>
  <c r="Q127" i="10"/>
  <c r="S127" i="10"/>
  <c r="T127" i="10"/>
  <c r="U127" i="10"/>
  <c r="W127" i="10"/>
  <c r="X127" i="10"/>
  <c r="Y127" i="10"/>
  <c r="A128" i="10"/>
  <c r="K128" i="10"/>
  <c r="L128" i="10"/>
  <c r="M128" i="10"/>
  <c r="O128" i="10"/>
  <c r="P128" i="10"/>
  <c r="Q128" i="10"/>
  <c r="S128" i="10"/>
  <c r="T128" i="10"/>
  <c r="U128" i="10"/>
  <c r="W128" i="10"/>
  <c r="X128" i="10"/>
  <c r="Y128" i="10"/>
  <c r="A129" i="10"/>
  <c r="K129" i="10"/>
  <c r="L129" i="10"/>
  <c r="M129" i="10"/>
  <c r="O129" i="10"/>
  <c r="P129" i="10"/>
  <c r="Q129" i="10"/>
  <c r="S129" i="10"/>
  <c r="T129" i="10"/>
  <c r="U129" i="10"/>
  <c r="W129" i="10"/>
  <c r="X129" i="10"/>
  <c r="Y129" i="10"/>
  <c r="K130" i="10"/>
  <c r="L130" i="10"/>
  <c r="M130" i="10"/>
  <c r="O130" i="10"/>
  <c r="P130" i="10"/>
  <c r="Q130" i="10"/>
  <c r="S130" i="10"/>
  <c r="T130" i="10"/>
  <c r="U130" i="10"/>
  <c r="W130" i="10"/>
  <c r="X130" i="10"/>
  <c r="Y130" i="10"/>
  <c r="E131" i="10"/>
  <c r="G131" i="10"/>
  <c r="G211" i="10" s="1"/>
  <c r="A135" i="10"/>
  <c r="A136" i="10"/>
  <c r="K136" i="10"/>
  <c r="L136" i="10"/>
  <c r="M136" i="10"/>
  <c r="O136" i="10"/>
  <c r="P136" i="10"/>
  <c r="Q136" i="10"/>
  <c r="S136" i="10"/>
  <c r="T136" i="10"/>
  <c r="U136" i="10"/>
  <c r="W136" i="10"/>
  <c r="X136" i="10"/>
  <c r="Y136" i="10"/>
  <c r="A137" i="10"/>
  <c r="K137" i="10"/>
  <c r="L137" i="10"/>
  <c r="M137" i="10"/>
  <c r="O137" i="10"/>
  <c r="P137" i="10"/>
  <c r="Q137" i="10"/>
  <c r="S137" i="10"/>
  <c r="T137" i="10"/>
  <c r="U137" i="10"/>
  <c r="W137" i="10"/>
  <c r="X137" i="10"/>
  <c r="Y137" i="10"/>
  <c r="A138" i="10"/>
  <c r="K138" i="10"/>
  <c r="L138" i="10"/>
  <c r="M138" i="10"/>
  <c r="O138" i="10"/>
  <c r="P138" i="10"/>
  <c r="Q138" i="10"/>
  <c r="S138" i="10"/>
  <c r="T138" i="10"/>
  <c r="U138" i="10"/>
  <c r="W138" i="10"/>
  <c r="X138" i="10"/>
  <c r="Y138" i="10"/>
  <c r="A139" i="10"/>
  <c r="K139" i="10"/>
  <c r="L139" i="10"/>
  <c r="M139" i="10"/>
  <c r="O139" i="10"/>
  <c r="P139" i="10"/>
  <c r="Q139" i="10"/>
  <c r="R139" i="10" s="1"/>
  <c r="S139" i="10"/>
  <c r="T139" i="10"/>
  <c r="U139" i="10"/>
  <c r="W139" i="10"/>
  <c r="X139" i="10"/>
  <c r="Y139" i="10"/>
  <c r="A140" i="10"/>
  <c r="K140" i="10"/>
  <c r="L140" i="10"/>
  <c r="M140" i="10"/>
  <c r="O140" i="10"/>
  <c r="P140" i="10"/>
  <c r="Q140" i="10"/>
  <c r="S140" i="10"/>
  <c r="T140" i="10"/>
  <c r="U140" i="10"/>
  <c r="W140" i="10"/>
  <c r="X140" i="10"/>
  <c r="Y140" i="10"/>
  <c r="A141" i="10"/>
  <c r="K141" i="10"/>
  <c r="L141" i="10"/>
  <c r="M141" i="10"/>
  <c r="O141" i="10"/>
  <c r="P141" i="10"/>
  <c r="Q141" i="10"/>
  <c r="S141" i="10"/>
  <c r="T141" i="10"/>
  <c r="U141" i="10"/>
  <c r="W141" i="10"/>
  <c r="X141" i="10"/>
  <c r="Y141" i="10"/>
  <c r="A142" i="10"/>
  <c r="K142" i="10"/>
  <c r="L142" i="10"/>
  <c r="M142" i="10"/>
  <c r="O142" i="10"/>
  <c r="P142" i="10"/>
  <c r="Q142" i="10"/>
  <c r="S142" i="10"/>
  <c r="T142" i="10"/>
  <c r="U142" i="10"/>
  <c r="W142" i="10"/>
  <c r="X142" i="10"/>
  <c r="Y142" i="10"/>
  <c r="A143" i="10"/>
  <c r="K143" i="10"/>
  <c r="L143" i="10"/>
  <c r="M143" i="10"/>
  <c r="O143" i="10"/>
  <c r="P143" i="10"/>
  <c r="Q143" i="10"/>
  <c r="S143" i="10"/>
  <c r="T143" i="10"/>
  <c r="U143" i="10"/>
  <c r="W143" i="10"/>
  <c r="X143" i="10"/>
  <c r="Y143" i="10"/>
  <c r="A144" i="10"/>
  <c r="K144" i="10"/>
  <c r="L144" i="10"/>
  <c r="M144" i="10"/>
  <c r="O144" i="10"/>
  <c r="P144" i="10"/>
  <c r="Q144" i="10"/>
  <c r="S144" i="10"/>
  <c r="T144" i="10"/>
  <c r="U144" i="10"/>
  <c r="W144" i="10"/>
  <c r="X144" i="10"/>
  <c r="Y144" i="10"/>
  <c r="A145" i="10"/>
  <c r="K145" i="10"/>
  <c r="L145" i="10"/>
  <c r="M145" i="10"/>
  <c r="O145" i="10"/>
  <c r="P145" i="10"/>
  <c r="Q145" i="10"/>
  <c r="S145" i="10"/>
  <c r="T145" i="10"/>
  <c r="U145" i="10"/>
  <c r="W145" i="10"/>
  <c r="X145" i="10"/>
  <c r="Y145" i="10"/>
  <c r="K146" i="10"/>
  <c r="L146" i="10"/>
  <c r="M146" i="10"/>
  <c r="O146" i="10"/>
  <c r="R146" i="10" s="1"/>
  <c r="P146" i="10"/>
  <c r="Q146" i="10"/>
  <c r="S146" i="10"/>
  <c r="T146" i="10"/>
  <c r="U146" i="10"/>
  <c r="W146" i="10"/>
  <c r="Z146" i="10" s="1"/>
  <c r="X146" i="10"/>
  <c r="Y146" i="10"/>
  <c r="E147" i="10"/>
  <c r="G147" i="10"/>
  <c r="A151" i="10"/>
  <c r="A152" i="10"/>
  <c r="K152" i="10"/>
  <c r="L152" i="10"/>
  <c r="M152" i="10"/>
  <c r="O152" i="10"/>
  <c r="P152" i="10"/>
  <c r="Q152" i="10"/>
  <c r="S152" i="10"/>
  <c r="T152" i="10"/>
  <c r="U152" i="10"/>
  <c r="W152" i="10"/>
  <c r="X152" i="10"/>
  <c r="Y152" i="10"/>
  <c r="A153" i="10"/>
  <c r="K153" i="10"/>
  <c r="L153" i="10"/>
  <c r="M153" i="10"/>
  <c r="O153" i="10"/>
  <c r="P153" i="10"/>
  <c r="Q153" i="10"/>
  <c r="S153" i="10"/>
  <c r="T153" i="10"/>
  <c r="U153" i="10"/>
  <c r="W153" i="10"/>
  <c r="X153" i="10"/>
  <c r="Y153" i="10"/>
  <c r="A154" i="10"/>
  <c r="K154" i="10"/>
  <c r="L154" i="10"/>
  <c r="M154" i="10"/>
  <c r="O154" i="10"/>
  <c r="P154" i="10"/>
  <c r="Q154" i="10"/>
  <c r="S154" i="10"/>
  <c r="T154" i="10"/>
  <c r="U154" i="10"/>
  <c r="W154" i="10"/>
  <c r="X154" i="10"/>
  <c r="Y154" i="10"/>
  <c r="A155" i="10"/>
  <c r="K155" i="10"/>
  <c r="L155" i="10"/>
  <c r="M155" i="10"/>
  <c r="O155" i="10"/>
  <c r="P155" i="10"/>
  <c r="Q155" i="10"/>
  <c r="S155" i="10"/>
  <c r="T155" i="10"/>
  <c r="U155" i="10"/>
  <c r="W155" i="10"/>
  <c r="X155" i="10"/>
  <c r="Y155" i="10"/>
  <c r="A156" i="10"/>
  <c r="K156" i="10"/>
  <c r="L156" i="10"/>
  <c r="M156" i="10"/>
  <c r="N156" i="10" s="1"/>
  <c r="O156" i="10"/>
  <c r="P156" i="10"/>
  <c r="Q156" i="10"/>
  <c r="S156" i="10"/>
  <c r="T156" i="10"/>
  <c r="U156" i="10"/>
  <c r="V156" i="10"/>
  <c r="W156" i="10"/>
  <c r="X156" i="10"/>
  <c r="Y156" i="10"/>
  <c r="A157" i="10"/>
  <c r="K157" i="10"/>
  <c r="L157" i="10"/>
  <c r="M157" i="10"/>
  <c r="O157" i="10"/>
  <c r="P157" i="10"/>
  <c r="Q157" i="10"/>
  <c r="S157" i="10"/>
  <c r="T157" i="10"/>
  <c r="U157" i="10"/>
  <c r="W157" i="10"/>
  <c r="X157" i="10"/>
  <c r="Y157" i="10"/>
  <c r="A158" i="10"/>
  <c r="K158" i="10"/>
  <c r="L158" i="10"/>
  <c r="M158" i="10"/>
  <c r="O158" i="10"/>
  <c r="P158" i="10"/>
  <c r="Q158" i="10"/>
  <c r="S158" i="10"/>
  <c r="T158" i="10"/>
  <c r="U158" i="10"/>
  <c r="W158" i="10"/>
  <c r="Z158" i="10" s="1"/>
  <c r="X158" i="10"/>
  <c r="Y158" i="10"/>
  <c r="A159" i="10"/>
  <c r="K159" i="10"/>
  <c r="L159" i="10"/>
  <c r="M159" i="10"/>
  <c r="O159" i="10"/>
  <c r="P159" i="10"/>
  <c r="Q159" i="10"/>
  <c r="S159" i="10"/>
  <c r="T159" i="10"/>
  <c r="U159" i="10"/>
  <c r="W159" i="10"/>
  <c r="X159" i="10"/>
  <c r="Y159" i="10"/>
  <c r="A160" i="10"/>
  <c r="K160" i="10"/>
  <c r="L160" i="10"/>
  <c r="M160" i="10"/>
  <c r="O160" i="10"/>
  <c r="P160" i="10"/>
  <c r="Q160" i="10"/>
  <c r="S160" i="10"/>
  <c r="T160" i="10"/>
  <c r="U160" i="10"/>
  <c r="W160" i="10"/>
  <c r="X160" i="10"/>
  <c r="Y160" i="10"/>
  <c r="A161" i="10"/>
  <c r="K161" i="10"/>
  <c r="L161" i="10"/>
  <c r="M161" i="10"/>
  <c r="O161" i="10"/>
  <c r="R161" i="10" s="1"/>
  <c r="P161" i="10"/>
  <c r="Q161" i="10"/>
  <c r="S161" i="10"/>
  <c r="T161" i="10"/>
  <c r="U161" i="10"/>
  <c r="W161" i="10"/>
  <c r="X161" i="10"/>
  <c r="Y161" i="10"/>
  <c r="A162" i="10"/>
  <c r="K162" i="10"/>
  <c r="L162" i="10"/>
  <c r="M162" i="10"/>
  <c r="O162" i="10"/>
  <c r="P162" i="10"/>
  <c r="Q162" i="10"/>
  <c r="S162" i="10"/>
  <c r="T162" i="10"/>
  <c r="U162" i="10"/>
  <c r="W162" i="10"/>
  <c r="X162" i="10"/>
  <c r="Y162" i="10"/>
  <c r="A163" i="10"/>
  <c r="K163" i="10"/>
  <c r="L163" i="10"/>
  <c r="M163" i="10"/>
  <c r="O163" i="10"/>
  <c r="P163" i="10"/>
  <c r="Q163" i="10"/>
  <c r="S163" i="10"/>
  <c r="T163" i="10"/>
  <c r="U163" i="10"/>
  <c r="W163" i="10"/>
  <c r="X163" i="10"/>
  <c r="Y163" i="10"/>
  <c r="A164" i="10"/>
  <c r="K164" i="10"/>
  <c r="L164" i="10"/>
  <c r="M164" i="10"/>
  <c r="O164" i="10"/>
  <c r="P164" i="10"/>
  <c r="Q164" i="10"/>
  <c r="S164" i="10"/>
  <c r="T164" i="10"/>
  <c r="U164" i="10"/>
  <c r="W164" i="10"/>
  <c r="X164" i="10"/>
  <c r="Y164" i="10"/>
  <c r="K165" i="10"/>
  <c r="L165" i="10"/>
  <c r="M165" i="10"/>
  <c r="O165" i="10"/>
  <c r="P165" i="10"/>
  <c r="Q165" i="10"/>
  <c r="S165" i="10"/>
  <c r="T165" i="10"/>
  <c r="U165" i="10"/>
  <c r="W165" i="10"/>
  <c r="X165" i="10"/>
  <c r="Y165" i="10"/>
  <c r="E166" i="10"/>
  <c r="G166" i="10"/>
  <c r="A170" i="10"/>
  <c r="A171" i="10"/>
  <c r="K171" i="10"/>
  <c r="L171" i="10"/>
  <c r="M171" i="10"/>
  <c r="O171" i="10"/>
  <c r="P171" i="10"/>
  <c r="Q171" i="10"/>
  <c r="S171" i="10"/>
  <c r="T171" i="10"/>
  <c r="U171" i="10"/>
  <c r="W171" i="10"/>
  <c r="X171" i="10"/>
  <c r="Y171" i="10"/>
  <c r="Y179" i="10" s="1"/>
  <c r="A172" i="10"/>
  <c r="K172" i="10"/>
  <c r="L172" i="10"/>
  <c r="M172" i="10"/>
  <c r="O172" i="10"/>
  <c r="P172" i="10"/>
  <c r="Q172" i="10"/>
  <c r="S172" i="10"/>
  <c r="T172" i="10"/>
  <c r="U172" i="10"/>
  <c r="W172" i="10"/>
  <c r="X172" i="10"/>
  <c r="Y172" i="10"/>
  <c r="A173" i="10"/>
  <c r="K173" i="10"/>
  <c r="L173" i="10"/>
  <c r="M173" i="10"/>
  <c r="O173" i="10"/>
  <c r="P173" i="10"/>
  <c r="Q173" i="10"/>
  <c r="S173" i="10"/>
  <c r="T173" i="10"/>
  <c r="U173" i="10"/>
  <c r="W173" i="10"/>
  <c r="X173" i="10"/>
  <c r="Y173" i="10"/>
  <c r="A174" i="10"/>
  <c r="K174" i="10"/>
  <c r="L174" i="10"/>
  <c r="M174" i="10"/>
  <c r="O174" i="10"/>
  <c r="P174" i="10"/>
  <c r="Q174" i="10"/>
  <c r="R174" i="10"/>
  <c r="S174" i="10"/>
  <c r="T174" i="10"/>
  <c r="U174" i="10"/>
  <c r="W174" i="10"/>
  <c r="X174" i="10"/>
  <c r="Y174" i="10"/>
  <c r="A175" i="10"/>
  <c r="K175" i="10"/>
  <c r="L175" i="10"/>
  <c r="M175" i="10"/>
  <c r="O175" i="10"/>
  <c r="P175" i="10"/>
  <c r="Q175" i="10"/>
  <c r="S175" i="10"/>
  <c r="T175" i="10"/>
  <c r="U175" i="10"/>
  <c r="W175" i="10"/>
  <c r="X175" i="10"/>
  <c r="Y175" i="10"/>
  <c r="A176" i="10"/>
  <c r="K176" i="10"/>
  <c r="L176" i="10"/>
  <c r="M176" i="10"/>
  <c r="O176" i="10"/>
  <c r="P176" i="10"/>
  <c r="Q176" i="10"/>
  <c r="S176" i="10"/>
  <c r="T176" i="10"/>
  <c r="U176" i="10"/>
  <c r="W176" i="10"/>
  <c r="X176" i="10"/>
  <c r="Y176" i="10"/>
  <c r="A177" i="10"/>
  <c r="K177" i="10"/>
  <c r="L177" i="10"/>
  <c r="M177" i="10"/>
  <c r="O177" i="10"/>
  <c r="P177" i="10"/>
  <c r="Q177" i="10"/>
  <c r="S177" i="10"/>
  <c r="T177" i="10"/>
  <c r="U177" i="10"/>
  <c r="W177" i="10"/>
  <c r="X177" i="10"/>
  <c r="Y177" i="10"/>
  <c r="K178" i="10"/>
  <c r="L178" i="10"/>
  <c r="M178" i="10"/>
  <c r="O178" i="10"/>
  <c r="P178" i="10"/>
  <c r="Q178" i="10"/>
  <c r="S178" i="10"/>
  <c r="T178" i="10"/>
  <c r="U178" i="10"/>
  <c r="W178" i="10"/>
  <c r="X178" i="10"/>
  <c r="Y178" i="10"/>
  <c r="E179" i="10"/>
  <c r="G179" i="10"/>
  <c r="A183" i="10"/>
  <c r="A184" i="10"/>
  <c r="K184" i="10"/>
  <c r="L184" i="10"/>
  <c r="M184" i="10"/>
  <c r="O184" i="10"/>
  <c r="P184" i="10"/>
  <c r="Q184" i="10"/>
  <c r="S184" i="10"/>
  <c r="T184" i="10"/>
  <c r="U184" i="10"/>
  <c r="W184" i="10"/>
  <c r="X184" i="10"/>
  <c r="Y184" i="10"/>
  <c r="A185" i="10"/>
  <c r="K185" i="10"/>
  <c r="L185" i="10"/>
  <c r="M185" i="10"/>
  <c r="O185" i="10"/>
  <c r="P185" i="10"/>
  <c r="Q185" i="10"/>
  <c r="S185" i="10"/>
  <c r="T185" i="10"/>
  <c r="U185" i="10"/>
  <c r="W185" i="10"/>
  <c r="X185" i="10"/>
  <c r="Y185" i="10"/>
  <c r="Z185" i="10"/>
  <c r="A186" i="10"/>
  <c r="K186" i="10"/>
  <c r="L186" i="10"/>
  <c r="M186" i="10"/>
  <c r="O186" i="10"/>
  <c r="P186" i="10"/>
  <c r="Q186" i="10"/>
  <c r="S186" i="10"/>
  <c r="T186" i="10"/>
  <c r="U186" i="10"/>
  <c r="W186" i="10"/>
  <c r="X186" i="10"/>
  <c r="Y186" i="10"/>
  <c r="A187" i="10"/>
  <c r="K187" i="10"/>
  <c r="L187" i="10"/>
  <c r="M187" i="10"/>
  <c r="O187" i="10"/>
  <c r="P187" i="10"/>
  <c r="Q187" i="10"/>
  <c r="S187" i="10"/>
  <c r="T187" i="10"/>
  <c r="U187" i="10"/>
  <c r="W187" i="10"/>
  <c r="X187" i="10"/>
  <c r="Y187" i="10"/>
  <c r="A188" i="10"/>
  <c r="K188" i="10"/>
  <c r="L188" i="10"/>
  <c r="M188" i="10"/>
  <c r="O188" i="10"/>
  <c r="P188" i="10"/>
  <c r="Q188" i="10"/>
  <c r="S188" i="10"/>
  <c r="T188" i="10"/>
  <c r="U188" i="10"/>
  <c r="W188" i="10"/>
  <c r="X188" i="10"/>
  <c r="Y188" i="10"/>
  <c r="A189" i="10"/>
  <c r="K189" i="10"/>
  <c r="L189" i="10"/>
  <c r="M189" i="10"/>
  <c r="O189" i="10"/>
  <c r="P189" i="10"/>
  <c r="Q189" i="10"/>
  <c r="S189" i="10"/>
  <c r="T189" i="10"/>
  <c r="U189" i="10"/>
  <c r="W189" i="10"/>
  <c r="X189" i="10"/>
  <c r="Y189" i="10"/>
  <c r="A190" i="10"/>
  <c r="K190" i="10"/>
  <c r="L190" i="10"/>
  <c r="M190" i="10"/>
  <c r="O190" i="10"/>
  <c r="P190" i="10"/>
  <c r="Q190" i="10"/>
  <c r="S190" i="10"/>
  <c r="T190" i="10"/>
  <c r="U190" i="10"/>
  <c r="W190" i="10"/>
  <c r="X190" i="10"/>
  <c r="Y190" i="10"/>
  <c r="A191" i="10"/>
  <c r="K191" i="10"/>
  <c r="L191" i="10"/>
  <c r="M191" i="10"/>
  <c r="O191" i="10"/>
  <c r="P191" i="10"/>
  <c r="Q191" i="10"/>
  <c r="R191" i="10"/>
  <c r="S191" i="10"/>
  <c r="V191" i="10" s="1"/>
  <c r="T191" i="10"/>
  <c r="U191" i="10"/>
  <c r="W191" i="10"/>
  <c r="X191" i="10"/>
  <c r="Y191" i="10"/>
  <c r="Z191" i="10"/>
  <c r="A192" i="10"/>
  <c r="A193" i="10"/>
  <c r="K193" i="10"/>
  <c r="L193" i="10"/>
  <c r="M193" i="10"/>
  <c r="N193" i="10"/>
  <c r="O193" i="10"/>
  <c r="P193" i="10"/>
  <c r="Q193" i="10"/>
  <c r="S193" i="10"/>
  <c r="V193" i="10" s="1"/>
  <c r="T193" i="10"/>
  <c r="U193" i="10"/>
  <c r="W193" i="10"/>
  <c r="X193" i="10"/>
  <c r="Y193" i="10"/>
  <c r="A194" i="10"/>
  <c r="K194" i="10"/>
  <c r="L194" i="10"/>
  <c r="M194" i="10"/>
  <c r="O194" i="10"/>
  <c r="P194" i="10"/>
  <c r="Q194" i="10"/>
  <c r="S194" i="10"/>
  <c r="T194" i="10"/>
  <c r="U194" i="10"/>
  <c r="W194" i="10"/>
  <c r="X194" i="10"/>
  <c r="Y194" i="10"/>
  <c r="A195" i="10"/>
  <c r="K195" i="10"/>
  <c r="L195" i="10"/>
  <c r="M195" i="10"/>
  <c r="O195" i="10"/>
  <c r="P195" i="10"/>
  <c r="Q195" i="10"/>
  <c r="S195" i="10"/>
  <c r="T195" i="10"/>
  <c r="U195" i="10"/>
  <c r="W195" i="10"/>
  <c r="X195" i="10"/>
  <c r="Y195" i="10"/>
  <c r="A196" i="10"/>
  <c r="K196" i="10"/>
  <c r="L196" i="10"/>
  <c r="M196" i="10"/>
  <c r="O196" i="10"/>
  <c r="P196" i="10"/>
  <c r="R196" i="10" s="1"/>
  <c r="Q196" i="10"/>
  <c r="S196" i="10"/>
  <c r="T196" i="10"/>
  <c r="U196" i="10"/>
  <c r="W196" i="10"/>
  <c r="X196" i="10"/>
  <c r="Y196" i="10"/>
  <c r="Z196" i="10"/>
  <c r="A197" i="10"/>
  <c r="K197" i="10"/>
  <c r="L197" i="10"/>
  <c r="M197" i="10"/>
  <c r="O197" i="10"/>
  <c r="P197" i="10"/>
  <c r="Q197" i="10"/>
  <c r="S197" i="10"/>
  <c r="T197" i="10"/>
  <c r="U197" i="10"/>
  <c r="W197" i="10"/>
  <c r="X197" i="10"/>
  <c r="Y197" i="10"/>
  <c r="K198" i="10"/>
  <c r="L198" i="10"/>
  <c r="M198" i="10"/>
  <c r="O198" i="10"/>
  <c r="P198" i="10"/>
  <c r="Q198" i="10"/>
  <c r="S198" i="10"/>
  <c r="T198" i="10"/>
  <c r="U198" i="10"/>
  <c r="W198" i="10"/>
  <c r="X198" i="10"/>
  <c r="Y198" i="10"/>
  <c r="E199" i="10"/>
  <c r="G199" i="10"/>
  <c r="A204" i="10"/>
  <c r="A205" i="10"/>
  <c r="K205" i="10"/>
  <c r="L205" i="10"/>
  <c r="M205" i="10"/>
  <c r="M208" i="10" s="1"/>
  <c r="O205" i="10"/>
  <c r="P205" i="10"/>
  <c r="Q205" i="10"/>
  <c r="S205" i="10"/>
  <c r="T205" i="10"/>
  <c r="U205" i="10"/>
  <c r="W205" i="10"/>
  <c r="X205" i="10"/>
  <c r="Y205" i="10"/>
  <c r="A206" i="10"/>
  <c r="K206" i="10"/>
  <c r="L206" i="10"/>
  <c r="M206" i="10"/>
  <c r="O206" i="10"/>
  <c r="P206" i="10"/>
  <c r="Q206" i="10"/>
  <c r="S206" i="10"/>
  <c r="T206" i="10"/>
  <c r="U206" i="10"/>
  <c r="W206" i="10"/>
  <c r="X206" i="10"/>
  <c r="Y206" i="10"/>
  <c r="K207" i="10"/>
  <c r="L207" i="10"/>
  <c r="M207" i="10"/>
  <c r="O207" i="10"/>
  <c r="P207" i="10"/>
  <c r="Q207" i="10"/>
  <c r="S207" i="10"/>
  <c r="T207" i="10"/>
  <c r="U207" i="10"/>
  <c r="W207" i="10"/>
  <c r="Z207" i="10" s="1"/>
  <c r="X207" i="10"/>
  <c r="Y207" i="10"/>
  <c r="E208" i="10"/>
  <c r="G208" i="10"/>
  <c r="W208" i="10" l="1"/>
  <c r="Z77" i="10"/>
  <c r="V50" i="10"/>
  <c r="X54" i="10"/>
  <c r="N39" i="10"/>
  <c r="R206" i="10"/>
  <c r="U208" i="10"/>
  <c r="R185" i="10"/>
  <c r="N164" i="10"/>
  <c r="Z156" i="10"/>
  <c r="Z102" i="10"/>
  <c r="Z71" i="10"/>
  <c r="R52" i="10"/>
  <c r="V39" i="10"/>
  <c r="N23" i="10"/>
  <c r="R157" i="10"/>
  <c r="Z206" i="10"/>
  <c r="V195" i="10"/>
  <c r="Z188" i="10"/>
  <c r="R186" i="10"/>
  <c r="N176" i="10"/>
  <c r="V164" i="10"/>
  <c r="R145" i="10"/>
  <c r="V138" i="10"/>
  <c r="V104" i="10"/>
  <c r="Z52" i="10"/>
  <c r="R41" i="10"/>
  <c r="V23" i="10"/>
  <c r="V143" i="10"/>
  <c r="T131" i="10"/>
  <c r="R72" i="10"/>
  <c r="Z160" i="10"/>
  <c r="N139" i="10"/>
  <c r="Z94" i="10"/>
  <c r="V90" i="10"/>
  <c r="N35" i="10"/>
  <c r="Z24" i="10"/>
  <c r="L30" i="10"/>
  <c r="R207" i="10"/>
  <c r="V98" i="10"/>
  <c r="Z97" i="10"/>
  <c r="Z75" i="10"/>
  <c r="O66" i="10"/>
  <c r="Q30" i="10"/>
  <c r="X208" i="10"/>
  <c r="N95" i="10"/>
  <c r="Z172" i="10"/>
  <c r="R74" i="10"/>
  <c r="R60" i="10"/>
  <c r="W43" i="10"/>
  <c r="S199" i="10"/>
  <c r="P147" i="10"/>
  <c r="Z193" i="10"/>
  <c r="N165" i="10"/>
  <c r="R162" i="10"/>
  <c r="Z140" i="10"/>
  <c r="V139" i="10"/>
  <c r="R126" i="10"/>
  <c r="R118" i="10"/>
  <c r="N206" i="10"/>
  <c r="R59" i="10"/>
  <c r="N53" i="10"/>
  <c r="Z195" i="10"/>
  <c r="V172" i="10"/>
  <c r="R154" i="10"/>
  <c r="Z153" i="10"/>
  <c r="V140" i="10"/>
  <c r="V136" i="10"/>
  <c r="E211" i="10"/>
  <c r="N107" i="10"/>
  <c r="R105" i="10"/>
  <c r="Z104" i="10"/>
  <c r="V102" i="10"/>
  <c r="R101" i="10"/>
  <c r="Z89" i="10"/>
  <c r="Y66" i="10"/>
  <c r="R64" i="10"/>
  <c r="N63" i="10"/>
  <c r="V61" i="10"/>
  <c r="V53" i="10"/>
  <c r="V41" i="10"/>
  <c r="N38" i="10"/>
  <c r="N26" i="10"/>
  <c r="R23" i="10"/>
  <c r="X199" i="10"/>
  <c r="V176" i="10"/>
  <c r="V175" i="10"/>
  <c r="L147" i="10"/>
  <c r="R122" i="10"/>
  <c r="R107" i="10"/>
  <c r="S66" i="10"/>
  <c r="R38" i="10"/>
  <c r="N198" i="10"/>
  <c r="N172" i="10"/>
  <c r="Z162" i="10"/>
  <c r="V160" i="10"/>
  <c r="R158" i="10"/>
  <c r="V108" i="10"/>
  <c r="R104" i="10"/>
  <c r="N102" i="10"/>
  <c r="R187" i="10"/>
  <c r="R175" i="10"/>
  <c r="Q179" i="10"/>
  <c r="R164" i="10"/>
  <c r="Z137" i="10"/>
  <c r="Z122" i="10"/>
  <c r="N103" i="10"/>
  <c r="R42" i="10"/>
  <c r="N37" i="10"/>
  <c r="R28" i="10"/>
  <c r="R27" i="10"/>
  <c r="O208" i="10"/>
  <c r="V206" i="10"/>
  <c r="R205" i="10"/>
  <c r="Z197" i="10"/>
  <c r="N195" i="10"/>
  <c r="R188" i="10"/>
  <c r="Z175" i="10"/>
  <c r="Z154" i="10"/>
  <c r="T147" i="10"/>
  <c r="Z139" i="10"/>
  <c r="R129" i="10"/>
  <c r="R128" i="10"/>
  <c r="R125" i="10"/>
  <c r="R124" i="10"/>
  <c r="R121" i="10"/>
  <c r="R120" i="10"/>
  <c r="R117" i="10"/>
  <c r="Z100" i="10"/>
  <c r="N62" i="10"/>
  <c r="R36" i="10"/>
  <c r="R35" i="10"/>
  <c r="V29" i="10"/>
  <c r="Z28" i="10"/>
  <c r="N27" i="10"/>
  <c r="N161" i="10"/>
  <c r="M166" i="10"/>
  <c r="N60" i="10"/>
  <c r="N52" i="10"/>
  <c r="V51" i="10"/>
  <c r="R89" i="10"/>
  <c r="V52" i="10"/>
  <c r="P54" i="10"/>
  <c r="M54" i="10"/>
  <c r="Z41" i="10"/>
  <c r="Z25" i="10"/>
  <c r="R195" i="10"/>
  <c r="Z194" i="10"/>
  <c r="R142" i="10"/>
  <c r="Z141" i="10"/>
  <c r="Z126" i="10"/>
  <c r="Z118" i="10"/>
  <c r="Z107" i="10"/>
  <c r="R100" i="10"/>
  <c r="V96" i="10"/>
  <c r="N78" i="10"/>
  <c r="V60" i="10"/>
  <c r="V36" i="10"/>
  <c r="Z174" i="10"/>
  <c r="V165" i="10"/>
  <c r="N207" i="10"/>
  <c r="V207" i="10"/>
  <c r="N196" i="10"/>
  <c r="N191" i="10"/>
  <c r="V190" i="10"/>
  <c r="N178" i="10"/>
  <c r="Z176" i="10"/>
  <c r="R165" i="10"/>
  <c r="L166" i="10"/>
  <c r="N142" i="10"/>
  <c r="N138" i="10"/>
  <c r="V130" i="10"/>
  <c r="V127" i="10"/>
  <c r="V123" i="10"/>
  <c r="V119" i="10"/>
  <c r="P131" i="10"/>
  <c r="X131" i="10"/>
  <c r="K131" i="10"/>
  <c r="N104" i="10"/>
  <c r="R102" i="10"/>
  <c r="N100" i="10"/>
  <c r="N98" i="10"/>
  <c r="R91" i="10"/>
  <c r="N90" i="10"/>
  <c r="U109" i="10"/>
  <c r="V63" i="10"/>
  <c r="V62" i="10"/>
  <c r="Z60" i="10"/>
  <c r="Z42" i="10"/>
  <c r="Y30" i="10"/>
  <c r="Z23" i="10"/>
  <c r="X147" i="10"/>
  <c r="Z161" i="10"/>
  <c r="Z145" i="10"/>
  <c r="R141" i="10"/>
  <c r="R137" i="10"/>
  <c r="N76" i="10"/>
  <c r="Z37" i="10"/>
  <c r="Z29" i="10"/>
  <c r="V171" i="10"/>
  <c r="R153" i="10"/>
  <c r="N140" i="10"/>
  <c r="K80" i="10"/>
  <c r="W66" i="10"/>
  <c r="N61" i="10"/>
  <c r="V161" i="10"/>
  <c r="V144" i="10"/>
  <c r="R198" i="10"/>
  <c r="V196" i="10"/>
  <c r="R193" i="10"/>
  <c r="Q199" i="10"/>
  <c r="Z189" i="10"/>
  <c r="N160" i="10"/>
  <c r="U166" i="10"/>
  <c r="N143" i="10"/>
  <c r="N105" i="10"/>
  <c r="R77" i="10"/>
  <c r="E83" i="10"/>
  <c r="E213" i="10" s="1"/>
  <c r="U66" i="10"/>
  <c r="N51" i="10"/>
  <c r="N50" i="10"/>
  <c r="R37" i="10"/>
  <c r="Z36" i="10"/>
  <c r="U30" i="10"/>
  <c r="R184" i="10"/>
  <c r="N205" i="10"/>
  <c r="N197" i="10"/>
  <c r="V187" i="10"/>
  <c r="V186" i="10"/>
  <c r="Z178" i="10"/>
  <c r="R176" i="10"/>
  <c r="Z173" i="10"/>
  <c r="N173" i="10"/>
  <c r="Z164" i="10"/>
  <c r="Z163" i="10"/>
  <c r="V159" i="10"/>
  <c r="R156" i="10"/>
  <c r="N153" i="10"/>
  <c r="V152" i="10"/>
  <c r="R144" i="10"/>
  <c r="Z142" i="10"/>
  <c r="V141" i="10"/>
  <c r="N130" i="10"/>
  <c r="N127" i="10"/>
  <c r="N126" i="10"/>
  <c r="N123" i="10"/>
  <c r="N122" i="10"/>
  <c r="N119" i="10"/>
  <c r="N118" i="10"/>
  <c r="V117" i="10"/>
  <c r="R97" i="10"/>
  <c r="R96" i="10"/>
  <c r="R92" i="10"/>
  <c r="V79" i="10"/>
  <c r="N75" i="10"/>
  <c r="N71" i="10"/>
  <c r="K66" i="10"/>
  <c r="V65" i="10"/>
  <c r="M66" i="10"/>
  <c r="V49" i="10"/>
  <c r="R48" i="10"/>
  <c r="N41" i="10"/>
  <c r="V40" i="10"/>
  <c r="Z35" i="10"/>
  <c r="Z27" i="10"/>
  <c r="Z26" i="10"/>
  <c r="M30" i="10"/>
  <c r="M43" i="10"/>
  <c r="N174" i="10"/>
  <c r="V173" i="10"/>
  <c r="Z165" i="10"/>
  <c r="N163" i="10"/>
  <c r="N162" i="10"/>
  <c r="R159" i="10"/>
  <c r="N155" i="10"/>
  <c r="N154" i="10"/>
  <c r="Z144" i="10"/>
  <c r="R138" i="10"/>
  <c r="V126" i="10"/>
  <c r="V122" i="10"/>
  <c r="V118" i="10"/>
  <c r="R108" i="10"/>
  <c r="Z96" i="10"/>
  <c r="N96" i="10"/>
  <c r="Z92" i="10"/>
  <c r="Z90" i="10"/>
  <c r="V75" i="10"/>
  <c r="N72" i="10"/>
  <c r="V71" i="10"/>
  <c r="N64" i="10"/>
  <c r="R51" i="10"/>
  <c r="Z48" i="10"/>
  <c r="P43" i="10"/>
  <c r="N42" i="10"/>
  <c r="R39" i="10"/>
  <c r="U43" i="10"/>
  <c r="G83" i="10"/>
  <c r="G213" i="10" s="1"/>
  <c r="Y199" i="10"/>
  <c r="Z198" i="10"/>
  <c r="P199" i="10"/>
  <c r="V178" i="10"/>
  <c r="M179" i="10"/>
  <c r="N175" i="10"/>
  <c r="V174" i="10"/>
  <c r="V162" i="10"/>
  <c r="Z157" i="10"/>
  <c r="V154" i="10"/>
  <c r="N145" i="10"/>
  <c r="N144" i="10"/>
  <c r="V142" i="10"/>
  <c r="N136" i="10"/>
  <c r="Z129" i="10"/>
  <c r="Z128" i="10"/>
  <c r="L131" i="10"/>
  <c r="Z125" i="10"/>
  <c r="Z124" i="10"/>
  <c r="Z121" i="10"/>
  <c r="Z120" i="10"/>
  <c r="Z117" i="10"/>
  <c r="V107" i="10"/>
  <c r="Z105" i="10"/>
  <c r="Z103" i="10"/>
  <c r="Z101" i="10"/>
  <c r="N97" i="10"/>
  <c r="V95" i="10"/>
  <c r="R79" i="10"/>
  <c r="V78" i="10"/>
  <c r="V76" i="10"/>
  <c r="R65" i="10"/>
  <c r="O43" i="10"/>
  <c r="V42" i="10"/>
  <c r="R40" i="10"/>
  <c r="Z39" i="10"/>
  <c r="Z38" i="10"/>
  <c r="N36" i="10"/>
  <c r="R29" i="10"/>
  <c r="N28" i="10"/>
  <c r="N25" i="10"/>
  <c r="T30" i="10"/>
  <c r="Q208" i="10"/>
  <c r="Z186" i="10"/>
  <c r="Z177" i="10"/>
  <c r="R172" i="10"/>
  <c r="V163" i="10"/>
  <c r="R160" i="10"/>
  <c r="Z159" i="10"/>
  <c r="V155" i="10"/>
  <c r="V145" i="10"/>
  <c r="R140" i="10"/>
  <c r="Z138" i="10"/>
  <c r="N129" i="10"/>
  <c r="N128" i="10"/>
  <c r="N125" i="10"/>
  <c r="N124" i="10"/>
  <c r="N121" i="10"/>
  <c r="N120" i="10"/>
  <c r="N116" i="10"/>
  <c r="Z108" i="10"/>
  <c r="R106" i="10"/>
  <c r="R98" i="10"/>
  <c r="N93" i="10"/>
  <c r="N73" i="10"/>
  <c r="V72" i="10"/>
  <c r="V64" i="10"/>
  <c r="R63" i="10"/>
  <c r="R61" i="10"/>
  <c r="Z51" i="10"/>
  <c r="W54" i="10"/>
  <c r="O54" i="10"/>
  <c r="U54" i="10"/>
  <c r="K54" i="10"/>
  <c r="V25" i="10"/>
  <c r="R177" i="10"/>
  <c r="R197" i="10"/>
  <c r="R194" i="10"/>
  <c r="U179" i="10"/>
  <c r="O179" i="10"/>
  <c r="Q166" i="10"/>
  <c r="S147" i="10"/>
  <c r="N146" i="10"/>
  <c r="R143" i="10"/>
  <c r="R130" i="10"/>
  <c r="R127" i="10"/>
  <c r="R123" i="10"/>
  <c r="R119" i="10"/>
  <c r="N108" i="10"/>
  <c r="N106" i="10"/>
  <c r="V97" i="10"/>
  <c r="Z79" i="10"/>
  <c r="R75" i="10"/>
  <c r="Q80" i="10"/>
  <c r="R71" i="10"/>
  <c r="Z40" i="10"/>
  <c r="Y208" i="10"/>
  <c r="Z208" i="10" s="1"/>
  <c r="P208" i="10"/>
  <c r="R208" i="10" s="1"/>
  <c r="Z205" i="10"/>
  <c r="V198" i="10"/>
  <c r="N190" i="10"/>
  <c r="N187" i="10"/>
  <c r="L199" i="10"/>
  <c r="R178" i="10"/>
  <c r="R173" i="10"/>
  <c r="W179" i="10"/>
  <c r="L179" i="10"/>
  <c r="R163" i="10"/>
  <c r="N159" i="10"/>
  <c r="N158" i="10"/>
  <c r="N152" i="10"/>
  <c r="V146" i="10"/>
  <c r="Z143" i="10"/>
  <c r="V129" i="10"/>
  <c r="V128" i="10"/>
  <c r="V125" i="10"/>
  <c r="V124" i="10"/>
  <c r="V121" i="10"/>
  <c r="V120" i="10"/>
  <c r="V116" i="10"/>
  <c r="V105" i="10"/>
  <c r="V103" i="10"/>
  <c r="Z98" i="10"/>
  <c r="V93" i="10"/>
  <c r="R78" i="10"/>
  <c r="N74" i="10"/>
  <c r="V73" i="10"/>
  <c r="N65" i="10"/>
  <c r="Z63" i="10"/>
  <c r="Z61" i="10"/>
  <c r="Z59" i="10"/>
  <c r="N49" i="10"/>
  <c r="S54" i="10"/>
  <c r="Q43" i="10"/>
  <c r="R43" i="10" s="1"/>
  <c r="N40" i="10"/>
  <c r="V38" i="10"/>
  <c r="V37" i="10"/>
  <c r="P30" i="10"/>
  <c r="R24" i="10"/>
  <c r="T208" i="10"/>
  <c r="T166" i="10"/>
  <c r="V205" i="10"/>
  <c r="V197" i="10"/>
  <c r="N188" i="10"/>
  <c r="L208" i="10"/>
  <c r="O199" i="10"/>
  <c r="R189" i="10"/>
  <c r="T199" i="10"/>
  <c r="N171" i="10"/>
  <c r="Y166" i="10"/>
  <c r="V158" i="10"/>
  <c r="N141" i="10"/>
  <c r="Z130" i="10"/>
  <c r="Z127" i="10"/>
  <c r="Z123" i="10"/>
  <c r="Z119" i="10"/>
  <c r="V106" i="10"/>
  <c r="S80" i="10"/>
  <c r="Y80" i="10"/>
  <c r="Y43" i="10"/>
  <c r="X30" i="10"/>
  <c r="R199" i="10"/>
  <c r="R93" i="10"/>
  <c r="P109" i="10"/>
  <c r="S179" i="10"/>
  <c r="V177" i="10"/>
  <c r="V89" i="10"/>
  <c r="T109" i="10"/>
  <c r="N59" i="10"/>
  <c r="L66" i="10"/>
  <c r="Z187" i="10"/>
  <c r="V185" i="10"/>
  <c r="N185" i="10"/>
  <c r="Z184" i="10"/>
  <c r="N186" i="10"/>
  <c r="U199" i="10"/>
  <c r="V184" i="10"/>
  <c r="K179" i="10"/>
  <c r="N177" i="10"/>
  <c r="Z171" i="10"/>
  <c r="X179" i="10"/>
  <c r="Z179" i="10" s="1"/>
  <c r="N157" i="10"/>
  <c r="M147" i="10"/>
  <c r="N137" i="10"/>
  <c r="Z116" i="10"/>
  <c r="W131" i="10"/>
  <c r="V94" i="10"/>
  <c r="Y109" i="10"/>
  <c r="R90" i="10"/>
  <c r="N89" i="10"/>
  <c r="L109" i="10"/>
  <c r="N79" i="10"/>
  <c r="R76" i="10"/>
  <c r="P80" i="10"/>
  <c r="Z65" i="10"/>
  <c r="Q66" i="10"/>
  <c r="V48" i="10"/>
  <c r="T54" i="10"/>
  <c r="V54" i="10" s="1"/>
  <c r="T43" i="10"/>
  <c r="N24" i="10"/>
  <c r="Z152" i="10"/>
  <c r="W166" i="10"/>
  <c r="N194" i="10"/>
  <c r="P166" i="10"/>
  <c r="Q131" i="10"/>
  <c r="V194" i="10"/>
  <c r="R190" i="10"/>
  <c r="T179" i="10"/>
  <c r="R155" i="10"/>
  <c r="N117" i="10"/>
  <c r="N101" i="10"/>
  <c r="Z93" i="10"/>
  <c r="X109" i="10"/>
  <c r="N92" i="10"/>
  <c r="K109" i="10"/>
  <c r="I97" i="10"/>
  <c r="V74" i="10"/>
  <c r="M80" i="10"/>
  <c r="M83" i="10" s="1"/>
  <c r="V28" i="10"/>
  <c r="U147" i="10"/>
  <c r="V147" i="10" s="1"/>
  <c r="V137" i="10"/>
  <c r="K199" i="10"/>
  <c r="N189" i="10"/>
  <c r="V188" i="10"/>
  <c r="X166" i="10"/>
  <c r="K147" i="10"/>
  <c r="N147" i="10" s="1"/>
  <c r="Y131" i="10"/>
  <c r="R115" i="10"/>
  <c r="Z106" i="10"/>
  <c r="R73" i="10"/>
  <c r="O80" i="10"/>
  <c r="Z72" i="10"/>
  <c r="Z64" i="10"/>
  <c r="V59" i="10"/>
  <c r="T66" i="10"/>
  <c r="R49" i="10"/>
  <c r="Q54" i="10"/>
  <c r="X43" i="10"/>
  <c r="V157" i="10"/>
  <c r="Z76" i="10"/>
  <c r="X80" i="10"/>
  <c r="Z190" i="10"/>
  <c r="Z155" i="10"/>
  <c r="Q147" i="10"/>
  <c r="R136" i="10"/>
  <c r="O147" i="10"/>
  <c r="M131" i="10"/>
  <c r="N131" i="10" s="1"/>
  <c r="M109" i="10"/>
  <c r="V101" i="10"/>
  <c r="O109" i="10"/>
  <c r="V92" i="10"/>
  <c r="S109" i="10"/>
  <c r="U80" i="10"/>
  <c r="U83" i="10" s="1"/>
  <c r="N29" i="10"/>
  <c r="R26" i="10"/>
  <c r="V66" i="10"/>
  <c r="W199" i="10"/>
  <c r="Z199" i="10" s="1"/>
  <c r="V24" i="10"/>
  <c r="S208" i="10"/>
  <c r="K208" i="10"/>
  <c r="N208" i="10" s="1"/>
  <c r="V189" i="10"/>
  <c r="M199" i="10"/>
  <c r="N184" i="10"/>
  <c r="R171" i="10"/>
  <c r="P179" i="10"/>
  <c r="V153" i="10"/>
  <c r="Y147" i="10"/>
  <c r="R116" i="10"/>
  <c r="O131" i="10"/>
  <c r="R131" i="10" s="1"/>
  <c r="Z115" i="10"/>
  <c r="N94" i="10"/>
  <c r="Q109" i="10"/>
  <c r="Z73" i="10"/>
  <c r="W80" i="10"/>
  <c r="Z49" i="10"/>
  <c r="Y54" i="10"/>
  <c r="N48" i="10"/>
  <c r="L54" i="10"/>
  <c r="N54" i="10" s="1"/>
  <c r="L43" i="10"/>
  <c r="R152" i="10"/>
  <c r="O166" i="10"/>
  <c r="Z136" i="10"/>
  <c r="W147" i="10"/>
  <c r="U131" i="10"/>
  <c r="V131" i="10" s="1"/>
  <c r="W109" i="10"/>
  <c r="T80" i="10"/>
  <c r="L80" i="10"/>
  <c r="N80" i="10" s="1"/>
  <c r="X66" i="10"/>
  <c r="P66" i="10"/>
  <c r="S30" i="10"/>
  <c r="K30" i="10"/>
  <c r="S166" i="10"/>
  <c r="K166" i="10"/>
  <c r="Z95" i="10"/>
  <c r="R95" i="10"/>
  <c r="V115" i="10"/>
  <c r="N115" i="10"/>
  <c r="W30" i="10"/>
  <c r="O30" i="10"/>
  <c r="S43" i="10"/>
  <c r="V43" i="10" s="1"/>
  <c r="K43" i="10"/>
  <c r="P83" i="10" l="1"/>
  <c r="N66" i="10"/>
  <c r="N166" i="10"/>
  <c r="Y83" i="10"/>
  <c r="Z43" i="10"/>
  <c r="R54" i="10"/>
  <c r="R179" i="10"/>
  <c r="P211" i="10"/>
  <c r="L83" i="10"/>
  <c r="Q211" i="10"/>
  <c r="Z166" i="10"/>
  <c r="Z131" i="10"/>
  <c r="N179" i="10"/>
  <c r="X83" i="10"/>
  <c r="Z147" i="10"/>
  <c r="R147" i="10"/>
  <c r="V199" i="10"/>
  <c r="V80" i="10"/>
  <c r="V208" i="10"/>
  <c r="T83" i="10"/>
  <c r="L211" i="10"/>
  <c r="X211" i="10"/>
  <c r="R166" i="10"/>
  <c r="V166" i="10"/>
  <c r="Z54" i="10"/>
  <c r="V179" i="10"/>
  <c r="Z66" i="10"/>
  <c r="R109" i="10"/>
  <c r="O211" i="10"/>
  <c r="U211" i="10"/>
  <c r="U213" i="10" s="1"/>
  <c r="M211" i="10"/>
  <c r="M213" i="10" s="1"/>
  <c r="R66" i="10"/>
  <c r="T211" i="10"/>
  <c r="Q83" i="10"/>
  <c r="Z109" i="10"/>
  <c r="W211" i="10"/>
  <c r="R80" i="10"/>
  <c r="N43" i="10"/>
  <c r="O83" i="10"/>
  <c r="R30" i="10"/>
  <c r="K83" i="10"/>
  <c r="N30" i="10"/>
  <c r="W83" i="10"/>
  <c r="Z30" i="10"/>
  <c r="S83" i="10"/>
  <c r="V30" i="10"/>
  <c r="Z80" i="10"/>
  <c r="V109" i="10"/>
  <c r="S211" i="10"/>
  <c r="N199" i="10"/>
  <c r="N109" i="10"/>
  <c r="K211" i="10"/>
  <c r="Y211" i="10"/>
  <c r="Y213" i="10" s="1"/>
  <c r="P213" i="10" l="1"/>
  <c r="X213" i="10"/>
  <c r="V83" i="10"/>
  <c r="S213" i="10"/>
  <c r="N211" i="10"/>
  <c r="L213" i="10"/>
  <c r="Q213" i="10"/>
  <c r="R211" i="10"/>
  <c r="Z83" i="10"/>
  <c r="Z211" i="10"/>
  <c r="T213" i="10"/>
  <c r="W213" i="10"/>
  <c r="V211" i="10"/>
  <c r="V213" i="10" s="1"/>
  <c r="K213" i="10"/>
  <c r="N83" i="10"/>
  <c r="N213" i="10" s="1"/>
  <c r="R83" i="10"/>
  <c r="O213" i="10"/>
  <c r="R213" i="10" l="1"/>
  <c r="Z213" i="10"/>
  <c r="A1" i="4"/>
  <c r="A2" i="4"/>
  <c r="D58" i="4" l="1"/>
  <c r="D42" i="4"/>
  <c r="D31" i="4"/>
  <c r="D26" i="4"/>
  <c r="D34" i="4" s="1"/>
  <c r="D24" i="4"/>
  <c r="B58" i="4"/>
  <c r="B42" i="4"/>
  <c r="B24" i="4"/>
  <c r="B31" i="4"/>
  <c r="C31" i="4"/>
  <c r="C26" i="4"/>
  <c r="C34" i="4" s="1"/>
  <c r="C37" i="4" s="1"/>
  <c r="B26" i="4"/>
  <c r="B34" i="4" s="1"/>
  <c r="C58" i="4"/>
  <c r="C42" i="4"/>
  <c r="C24" i="4"/>
  <c r="B37" i="4" l="1"/>
  <c r="B44" i="4"/>
  <c r="D44" i="4"/>
  <c r="D37" i="4"/>
  <c r="C44" i="4"/>
  <c r="B53" i="4" l="1"/>
  <c r="B47" i="4"/>
  <c r="B50" i="4" s="1"/>
  <c r="C53" i="4"/>
  <c r="C47" i="4"/>
  <c r="C50" i="4" s="1"/>
  <c r="D47" i="4"/>
  <c r="D50" i="4" s="1"/>
  <c r="D5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Whitney Jones</author>
  </authors>
  <commentList>
    <comment ref="C4" authorId="0" shapeId="0" xr:uid="{00000000-0006-0000-0100-000001000000}">
      <text>
        <r>
          <rPr>
            <sz val="9"/>
            <color rgb="FF000000"/>
            <rFont val="Tahoma"/>
            <family val="2"/>
          </rPr>
          <t>These should be the enrollment numbers used to forecast revenues and expenses, regardless of the official projection (on which Quarter 1 UPSFF payments are based).</t>
        </r>
      </text>
    </comment>
  </commentList>
</comments>
</file>

<file path=xl/sharedStrings.xml><?xml version="1.0" encoding="utf-8"?>
<sst xmlns="http://schemas.openxmlformats.org/spreadsheetml/2006/main" count="241" uniqueCount="228">
  <si>
    <t>Budget</t>
  </si>
  <si>
    <t>Rent</t>
  </si>
  <si>
    <t>General Education</t>
  </si>
  <si>
    <t>Pre-Kindergarten 3</t>
  </si>
  <si>
    <t>Pre-Kindergarten 4</t>
  </si>
  <si>
    <t>Kindergarten</t>
  </si>
  <si>
    <t>Grades 1</t>
  </si>
  <si>
    <t>Grades 2</t>
  </si>
  <si>
    <t>Grades 3</t>
  </si>
  <si>
    <t>Grades 4</t>
  </si>
  <si>
    <t>Grades 5</t>
  </si>
  <si>
    <t>Grades 6</t>
  </si>
  <si>
    <t>Grades 7</t>
  </si>
  <si>
    <t>Grades 8</t>
  </si>
  <si>
    <t>Grades 9</t>
  </si>
  <si>
    <t>Grades 10</t>
  </si>
  <si>
    <t>Grades 11</t>
  </si>
  <si>
    <t>Grades 12</t>
  </si>
  <si>
    <t>Alternative</t>
  </si>
  <si>
    <t>Special Ed Schools</t>
  </si>
  <si>
    <t>Adult</t>
  </si>
  <si>
    <t>Subtotal General Education</t>
  </si>
  <si>
    <t>Special Education</t>
  </si>
  <si>
    <t>Level 1</t>
  </si>
  <si>
    <t>Level 2</t>
  </si>
  <si>
    <t>Level 3</t>
  </si>
  <si>
    <t>Level 4</t>
  </si>
  <si>
    <t>Subtotal  for Special Ed</t>
  </si>
  <si>
    <t>English Language Learners</t>
  </si>
  <si>
    <t>Subtotal - ELL</t>
  </si>
  <si>
    <t>Special Education-Residential</t>
  </si>
  <si>
    <t>Level 1 Residential</t>
  </si>
  <si>
    <t>Level 2 Residential</t>
  </si>
  <si>
    <t>Level 3 Residential</t>
  </si>
  <si>
    <t>Level 4 Residential</t>
  </si>
  <si>
    <t>Subtotal  for Special Ed Residential</t>
  </si>
  <si>
    <t>English as a Second Language Residential</t>
  </si>
  <si>
    <t>LEP/NEP Residential</t>
  </si>
  <si>
    <t>Residential</t>
  </si>
  <si>
    <t>Special Education Add-ons (ESY)</t>
  </si>
  <si>
    <t>Level 1 ESY</t>
  </si>
  <si>
    <t>Level 2 ESY</t>
  </si>
  <si>
    <t>Level 3 ESY</t>
  </si>
  <si>
    <t>Level 4 ESY</t>
  </si>
  <si>
    <t>Subtotal  for Special Ed - ESY</t>
  </si>
  <si>
    <t>Previous Year's Enrollment</t>
  </si>
  <si>
    <t>Q1</t>
  </si>
  <si>
    <t>Q2</t>
  </si>
  <si>
    <t>Q3</t>
  </si>
  <si>
    <t>Q4</t>
  </si>
  <si>
    <t>Reporting Period</t>
  </si>
  <si>
    <t>First Quarter</t>
  </si>
  <si>
    <t>Second Quarter</t>
  </si>
  <si>
    <t>Third Quarter</t>
  </si>
  <si>
    <t>Fourth Quarter</t>
  </si>
  <si>
    <t>At-Risk Students</t>
  </si>
  <si>
    <t>At-Risk</t>
  </si>
  <si>
    <t>Audited Enrollment</t>
  </si>
  <si>
    <t>Budgeted Enrollment</t>
  </si>
  <si>
    <t>DC PCSB Interim Financials Reporting Template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</si>
  <si>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</si>
  <si>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</si>
  <si>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</si>
  <si>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</si>
  <si>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</si>
  <si>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</si>
  <si>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</si>
  <si>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</si>
  <si>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</si>
  <si>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</si>
  <si>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</si>
  <si>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</si>
  <si>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Prior Year</t>
  </si>
  <si>
    <t>Other Direct Student Expense</t>
  </si>
  <si>
    <t>KIPP DC</t>
  </si>
  <si>
    <t>Nate Schwartz</t>
  </si>
  <si>
    <t>nate.schwartz@kippdc.org</t>
  </si>
  <si>
    <t>202-276-8008</t>
  </si>
  <si>
    <t>FY21</t>
  </si>
  <si>
    <t>NET INCOME / (LOSS)</t>
  </si>
  <si>
    <t>TOTAL EXPENSE</t>
  </si>
  <si>
    <t>Depreciation and Amortization Subtotal</t>
  </si>
  <si>
    <t>Depreciation and Amortization Expense</t>
  </si>
  <si>
    <t>General Expense Subtotal</t>
  </si>
  <si>
    <t>General Expenses</t>
  </si>
  <si>
    <t>Professional Fees Subtotal</t>
  </si>
  <si>
    <t>Professional Fees</t>
  </si>
  <si>
    <t>Occupancy Expense Subtotal</t>
  </si>
  <si>
    <t>Occupancy Expense</t>
  </si>
  <si>
    <t>Office Expense Subtotal</t>
  </si>
  <si>
    <t>Office Expenses</t>
  </si>
  <si>
    <t>Direct Student Costs Subtotal</t>
  </si>
  <si>
    <t>Direct Student Costs</t>
  </si>
  <si>
    <t>Salaries &amp; Benefits Subtotal</t>
  </si>
  <si>
    <t>Staff Count</t>
  </si>
  <si>
    <t>Salaries and Benefits</t>
  </si>
  <si>
    <t>TOTAL REVENUE</t>
  </si>
  <si>
    <t>Other Revenue Subtotal</t>
  </si>
  <si>
    <t>Other Revenue</t>
  </si>
  <si>
    <t>Investment Income Subtotal</t>
  </si>
  <si>
    <t>Investment Income</t>
  </si>
  <si>
    <t>Private Revenue Subtotal</t>
  </si>
  <si>
    <t>Private Revenue</t>
  </si>
  <si>
    <t>Other Public Revenue Subtotal</t>
  </si>
  <si>
    <t>Other Public Revenue</t>
  </si>
  <si>
    <t>Public Revenue Subtotal</t>
  </si>
  <si>
    <t>Projected</t>
  </si>
  <si>
    <t>Budgeted</t>
  </si>
  <si>
    <t>Per Pupil Funding  Revenue</t>
  </si>
  <si>
    <t>2020-21</t>
  </si>
  <si>
    <t>KIPP DC BUDGET 2020-21</t>
  </si>
  <si>
    <t>All Locations</t>
  </si>
  <si>
    <t>SY21_Version3_PCSB</t>
  </si>
  <si>
    <t>No Month</t>
  </si>
  <si>
    <t>Reporting Month</t>
  </si>
  <si>
    <t>PCSB Annual Budget Report</t>
  </si>
  <si>
    <t>2020_V2BoD</t>
  </si>
  <si>
    <t>Base Per Pupil Allocation</t>
  </si>
  <si>
    <t>At Risk Per Pupil Allocation</t>
  </si>
  <si>
    <t>Special Ed Per Pupil</t>
  </si>
  <si>
    <t>LEP/NEP Per Pupil Allocation</t>
  </si>
  <si>
    <t>ESY Summer School Per Pupil</t>
  </si>
  <si>
    <t>Facility Per Pupil Allocation</t>
  </si>
  <si>
    <t>Bottom Level</t>
  </si>
  <si>
    <t>NCLB Entitlement Revenue</t>
  </si>
  <si>
    <t>CARES Act Revenue</t>
  </si>
  <si>
    <t>Food Program Revenue</t>
  </si>
  <si>
    <t>Medicaid Remittances</t>
  </si>
  <si>
    <t>IDEA Funding (SPED LEA</t>
  </si>
  <si>
    <t>Federal Grants</t>
  </si>
  <si>
    <t>State and Local Grants</t>
  </si>
  <si>
    <t>Contributions &amp; Private Grants</t>
  </si>
  <si>
    <t>Elimination Entry</t>
  </si>
  <si>
    <t>(Contra to Cont &amp; Grants</t>
  </si>
  <si>
    <t>Total Releases from Restriction- Unrestricted</t>
  </si>
  <si>
    <t>In Kind Donations</t>
  </si>
  <si>
    <t>Interest Income</t>
  </si>
  <si>
    <t>Dividend Income, Investment Income</t>
  </si>
  <si>
    <t>Unrealized Gain (Loss</t>
  </si>
  <si>
    <t>Unrealized gain (loss</t>
  </si>
  <si>
    <t>Realized Gain (Loss</t>
  </si>
  <si>
    <t>Student Uniform Fees</t>
  </si>
  <si>
    <t>Student Meal Fees</t>
  </si>
  <si>
    <t>Student Fees</t>
  </si>
  <si>
    <t>School Fundraising Revenue</t>
  </si>
  <si>
    <t>Rental Income</t>
  </si>
  <si>
    <t>Rent Income - QALICB Elimination Entry</t>
  </si>
  <si>
    <t>Program Income</t>
  </si>
  <si>
    <t>Miscellaneous Income</t>
  </si>
  <si>
    <t>Principals/Exec Leadership</t>
  </si>
  <si>
    <t>Administrative Salaries</t>
  </si>
  <si>
    <t>5015</t>
  </si>
  <si>
    <t>Instructional Salaries</t>
  </si>
  <si>
    <t>Instructional Support Salaries</t>
  </si>
  <si>
    <t>Student Support Salaries</t>
  </si>
  <si>
    <t>Volunteer Stipends</t>
  </si>
  <si>
    <t>Supplemental School Staff</t>
  </si>
  <si>
    <t>Coaching Stipends</t>
  </si>
  <si>
    <t>Bonuses</t>
  </si>
  <si>
    <t>5041</t>
  </si>
  <si>
    <t>Substitutes</t>
  </si>
  <si>
    <t>Payroll Taxes</t>
  </si>
  <si>
    <t>Employee Benefits</t>
  </si>
  <si>
    <t>Payroll and HR Processing Fees</t>
  </si>
  <si>
    <t>Staff and Volunteer Recruitment</t>
  </si>
  <si>
    <t>Staff Development</t>
  </si>
  <si>
    <t>5071</t>
  </si>
  <si>
    <t>Staff Meals, Events, Awards</t>
  </si>
  <si>
    <t>Textbooks and Other Books</t>
  </si>
  <si>
    <t>Educational and Curriculum Supplies</t>
  </si>
  <si>
    <t>Classroom Furniture and Equip</t>
  </si>
  <si>
    <t>Student and Classroom Technology</t>
  </si>
  <si>
    <t>Software License Fees - Instructional</t>
  </si>
  <si>
    <t>Educational Consultants</t>
  </si>
  <si>
    <t>Student Assessment</t>
  </si>
  <si>
    <t>Student Uniform Expense</t>
  </si>
  <si>
    <t>Contracted Food Service</t>
  </si>
  <si>
    <t>Student Transportation</t>
  </si>
  <si>
    <t>Student Lodging</t>
  </si>
  <si>
    <t>Student Snacks &amp; Other Meals</t>
  </si>
  <si>
    <t>Extracurricular Activities</t>
  </si>
  <si>
    <t>Financial Assistance</t>
  </si>
  <si>
    <t>Administrative Supplies</t>
  </si>
  <si>
    <t>Admin Furniture &amp; Equipment</t>
  </si>
  <si>
    <t>Staff Technology</t>
  </si>
  <si>
    <t>Software License Fees - Administrative</t>
  </si>
  <si>
    <t>Telecommunications &amp; Internet</t>
  </si>
  <si>
    <t>Printing &amp; Photocopying</t>
  </si>
  <si>
    <t>Postage &amp; Courier</t>
  </si>
  <si>
    <t>Business Insurance</t>
  </si>
  <si>
    <t>Licenses, Dues &amp; Memberships</t>
  </si>
  <si>
    <t>Bank, Credit Card, Late Fees</t>
  </si>
  <si>
    <t>Rent- QALICB Elimination Entry</t>
  </si>
  <si>
    <t>Contracted Parking  (only used by HDQ</t>
  </si>
  <si>
    <t>Utilities</t>
  </si>
  <si>
    <t>Janitorial Service</t>
  </si>
  <si>
    <t>Janitorial Supplies</t>
  </si>
  <si>
    <t>Security Service</t>
  </si>
  <si>
    <t>Repairs &amp; Maintenance</t>
  </si>
  <si>
    <t>Property Taxes</t>
  </si>
  <si>
    <t>Other Contracted Services</t>
  </si>
  <si>
    <t>Interest Expense</t>
  </si>
  <si>
    <t>Financing Costs &amp; Fees</t>
  </si>
  <si>
    <t>Gain/(loss</t>
  </si>
  <si>
    <t>Accounting Fees</t>
  </si>
  <si>
    <t>Audit &amp; Tax Fees</t>
  </si>
  <si>
    <t>Technology Consultants</t>
  </si>
  <si>
    <t>Legal Fees</t>
  </si>
  <si>
    <t>Consultants (non-ed</t>
  </si>
  <si>
    <t>Management Fees</t>
  </si>
  <si>
    <t>Erroneous</t>
  </si>
  <si>
    <t>Staff Travel</t>
  </si>
  <si>
    <t>5515</t>
  </si>
  <si>
    <t>Outreach</t>
  </si>
  <si>
    <t>5522</t>
  </si>
  <si>
    <t>Student Recruitment</t>
  </si>
  <si>
    <t>Charter Board Admin Fee</t>
  </si>
  <si>
    <t>Sub-grants</t>
  </si>
  <si>
    <t>Contributions Expense</t>
  </si>
  <si>
    <t>Contribution Expense Adjustment</t>
  </si>
  <si>
    <t>In-Kind Expense</t>
  </si>
  <si>
    <t>Other Taxes</t>
  </si>
  <si>
    <t>Bad Debt Expense</t>
  </si>
  <si>
    <t>Other General Expenses</t>
  </si>
  <si>
    <t>Contingency</t>
  </si>
  <si>
    <t>Depreciation Expense</t>
  </si>
  <si>
    <t>Amortization Expense</t>
  </si>
  <si>
    <t>Budget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</si>
</sst>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??_);_(* @_)"/>
    <numFmt numFmtId="166" formatCode="0.000"/>
    <numFmt numFmtId="167" formatCode="#,##0.000_);[Red]\(#,##0.000\)"/>
    <numFmt numFmtId="168" formatCode="#,##0.0000_);[Red]\(#,##0.0000\)"/>
    <numFmt numFmtId="169" formatCode="0.0000%"/>
    <numFmt numFmtId="170" formatCode="#,##0.00\d_);[Red]\(#,##0.00\d\)"/>
    <numFmt numFmtId="171" formatCode="#,##0.00\x_);[Red]\(#,##0.00\x\)"/>
    <numFmt numFmtId="172" formatCode="#,##0.00%_);[Red]\(#,##0.00%\)"/>
    <numFmt numFmtId="173" formatCode="[$USD]\ #,##0.00_);[Red]\([$USD]\ #,##0.00\)"/>
    <numFmt numFmtId="174" formatCode="_(&quot;$&quot;* #,##0_);_(&quot;$&quot;* \(#,##0\);_(&quot;$&quot;* &quot;-&quot;??_);_(@_)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b/>
      <u val="singleAccounting"/>
      <sz val="8"/>
      <color indexed="8"/>
      <name val="Arial"/>
      <family val="2"/>
    </font>
    <font>
      <sz val="10"/>
      <name val="Arial"/>
      <family val="2"/>
    </font>
    <font>
      <sz val="11"/>
      <name val="Arial Narrow"/>
      <family val="2"/>
    </font>
    <font>
      <i/>
      <sz val="11"/>
      <color indexed="23"/>
      <name val="Calibri"/>
      <family val="2"/>
    </font>
    <font>
      <sz val="8"/>
      <name val="Verdana"/>
      <family val="2"/>
    </font>
    <font>
      <i/>
      <sz val="8"/>
      <color indexed="17"/>
      <name val="Verdana"/>
      <family val="2"/>
    </font>
    <font>
      <b/>
      <sz val="8"/>
      <name val="Verdan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9"/>
      <name val="Symbol"/>
      <family val="1"/>
      <charset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b/>
      <sz val="11"/>
      <color indexed="63"/>
      <name val="Calibri"/>
      <family val="2"/>
    </font>
    <font>
      <b/>
      <sz val="8"/>
      <color indexed="9"/>
      <name val="Verdana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2F75B5"/>
      <name val="Calibri"/>
      <family val="2"/>
      <scheme val="minor"/>
    </font>
    <font>
      <sz val="10"/>
      <color rgb="FF2F75B5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2F75B5"/>
      <name val="Calibri"/>
      <family val="2"/>
      <scheme val="minor"/>
    </font>
    <font>
      <sz val="10"/>
      <color theme="8"/>
      <name val="Calibri"/>
      <family val="2"/>
      <scheme val="minor"/>
    </font>
    <font>
      <sz val="9"/>
      <color rgb="FF000000"/>
      <name val="Tahoma"/>
      <family val="2"/>
    </font>
  </fonts>
  <fills count="6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/>
      <diagonal/>
    </border>
  </borders>
  <cellStyleXfs count="981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21" fillId="13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1" fillId="17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1" fillId="21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1" fillId="2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9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1" fillId="10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1" fillId="14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1" fillId="18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1" fillId="22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0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12" fillId="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6" fillId="7" borderId="7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29" fillId="53" borderId="12" applyNumberFormat="0" applyAlignment="0" applyProtection="0"/>
    <xf numFmtId="0" fontId="30" fillId="0" borderId="0" applyAlignment="0"/>
    <xf numFmtId="0" fontId="18" fillId="8" borderId="10" applyNumberFormat="0" applyAlignment="0" applyProtection="0"/>
    <xf numFmtId="0" fontId="31" fillId="54" borderId="13" applyNumberFormat="0" applyAlignment="0" applyProtection="0"/>
    <xf numFmtId="0" fontId="31" fillId="54" borderId="13" applyNumberFormat="0" applyAlignment="0" applyProtection="0"/>
    <xf numFmtId="0" fontId="31" fillId="54" borderId="13" applyNumberFormat="0" applyAlignment="0" applyProtection="0"/>
    <xf numFmtId="0" fontId="32" fillId="55" borderId="0" applyAlignment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8" fontId="36" fillId="0" borderId="0" applyFill="0" applyBorder="0" applyProtection="0"/>
    <xf numFmtId="169" fontId="36" fillId="0" borderId="0" applyFill="0" applyBorder="0" applyProtection="0"/>
    <xf numFmtId="170" fontId="37" fillId="0" borderId="0" applyFill="0" applyBorder="0" applyProtection="0"/>
    <xf numFmtId="171" fontId="37" fillId="0" borderId="0" applyFill="0" applyBorder="0" applyProtection="0"/>
    <xf numFmtId="40" fontId="37" fillId="0" borderId="0" applyFill="0" applyBorder="0" applyProtection="0"/>
    <xf numFmtId="172" fontId="37" fillId="0" borderId="0" applyFill="0" applyBorder="0" applyProtection="0"/>
    <xf numFmtId="0" fontId="37" fillId="0" borderId="0" applyNumberFormat="0" applyFill="0" applyBorder="0" applyProtection="0"/>
    <xf numFmtId="1" fontId="36" fillId="0" borderId="0" applyFill="0" applyBorder="0" applyProtection="0">
      <alignment horizontal="center"/>
    </xf>
    <xf numFmtId="170" fontId="36" fillId="0" borderId="0" applyFill="0" applyBorder="0" applyProtection="0"/>
    <xf numFmtId="0" fontId="38" fillId="0" borderId="0" applyNumberFormat="0" applyFill="0" applyBorder="0" applyProtection="0"/>
    <xf numFmtId="0" fontId="36" fillId="0" borderId="0" applyNumberFormat="0" applyFill="0" applyBorder="0" applyAlignment="0" applyProtection="0"/>
    <xf numFmtId="171" fontId="36" fillId="0" borderId="0" applyFill="0" applyBorder="0" applyProtection="0"/>
    <xf numFmtId="40" fontId="36" fillId="0" borderId="0" applyFill="0" applyBorder="0" applyProtection="0"/>
    <xf numFmtId="0" fontId="11" fillId="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172" fontId="36" fillId="0" borderId="0" applyFill="0" applyBorder="0" applyProtection="0"/>
    <xf numFmtId="0" fontId="36" fillId="0" borderId="0" applyNumberFormat="0" applyFill="0" applyBorder="0" applyProtection="0"/>
    <xf numFmtId="173" fontId="36" fillId="0" borderId="0" applyFill="0" applyBorder="0" applyProtection="0">
      <alignment horizontal="right"/>
    </xf>
    <xf numFmtId="0" fontId="8" fillId="0" borderId="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9" fillId="0" borderId="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10" fillId="0" borderId="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6" borderId="7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3" fillId="40" borderId="12" applyNumberFormat="0" applyAlignment="0" applyProtection="0"/>
    <xf numFmtId="0" fontId="44" fillId="0" borderId="0" applyAlignment="0"/>
    <xf numFmtId="0" fontId="17" fillId="0" borderId="9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13" fillId="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7" fillId="57" borderId="0" applyAlignment="0"/>
    <xf numFmtId="0" fontId="48" fillId="34" borderId="0" applyAlignment="0"/>
    <xf numFmtId="0" fontId="49" fillId="0" borderId="0" applyAlignment="0"/>
    <xf numFmtId="0" fontId="1" fillId="0" borderId="0"/>
    <xf numFmtId="0" fontId="33" fillId="0" borderId="0"/>
    <xf numFmtId="0" fontId="2" fillId="0" borderId="0"/>
    <xf numFmtId="0" fontId="2" fillId="0" borderId="0"/>
    <xf numFmtId="0" fontId="3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1" fillId="9" borderId="11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4" fillId="58" borderId="18" applyNumberFormat="0" applyFont="0" applyAlignment="0" applyProtection="0"/>
    <xf numFmtId="0" fontId="15" fillId="7" borderId="8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0" fontId="50" fillId="53" borderId="19" applyNumberFormat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59" borderId="0" applyAlignment="0"/>
    <xf numFmtId="0" fontId="52" fillId="0" borderId="0" applyAlignment="0"/>
    <xf numFmtId="0" fontId="53" fillId="0" borderId="0" applyAlignment="0"/>
    <xf numFmtId="0" fontId="54" fillId="0" borderId="0" applyAlignment="0"/>
    <xf numFmtId="0" fontId="55" fillId="0" borderId="0" applyAlignment="0"/>
    <xf numFmtId="0" fontId="56" fillId="0" borderId="0" applyAlignment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Alignment="0"/>
    <xf numFmtId="0" fontId="54" fillId="0" borderId="0" applyAlignment="0">
      <alignment wrapText="1"/>
    </xf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63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28" applyFont="1" applyFill="1"/>
    <xf numFmtId="43" fontId="3" fillId="0" borderId="0" xfId="7" applyFont="1" applyFill="1"/>
    <xf numFmtId="0" fontId="24" fillId="0" borderId="0" xfId="27" applyFont="1" applyFill="1" applyBorder="1"/>
    <xf numFmtId="43" fontId="3" fillId="0" borderId="0" xfId="28" applyNumberFormat="1" applyFont="1" applyFill="1"/>
    <xf numFmtId="0" fontId="3" fillId="0" borderId="21" xfId="27" applyFont="1" applyFill="1" applyBorder="1"/>
    <xf numFmtId="0" fontId="3" fillId="0" borderId="21" xfId="27" applyFont="1" applyFill="1" applyBorder="1" applyAlignment="1">
      <alignment horizontal="center"/>
    </xf>
    <xf numFmtId="16" fontId="3" fillId="0" borderId="21" xfId="27" applyNumberFormat="1" applyFont="1" applyFill="1" applyBorder="1" applyAlignment="1">
      <alignment horizontal="center"/>
    </xf>
    <xf numFmtId="2" fontId="3" fillId="0" borderId="0" xfId="27" applyNumberFormat="1" applyFont="1" applyFill="1" applyBorder="1" applyAlignment="1">
      <alignment horizontal="center"/>
    </xf>
    <xf numFmtId="1" fontId="3" fillId="0" borderId="0" xfId="27" applyNumberFormat="1" applyFont="1" applyFill="1" applyAlignment="1">
      <alignment horizontal="center"/>
    </xf>
    <xf numFmtId="0" fontId="22" fillId="0" borderId="21" xfId="27" applyFont="1" applyFill="1" applyBorder="1"/>
    <xf numFmtId="1" fontId="22" fillId="0" borderId="21" xfId="27" applyNumberFormat="1" applyFont="1" applyFill="1" applyBorder="1" applyAlignment="1">
      <alignment horizontal="center"/>
    </xf>
    <xf numFmtId="0" fontId="22" fillId="0" borderId="0" xfId="27" applyFont="1" applyFill="1"/>
    <xf numFmtId="0" fontId="22" fillId="0" borderId="0" xfId="27" applyFont="1" applyFill="1" applyAlignment="1">
      <alignment horizontal="center"/>
    </xf>
    <xf numFmtId="44" fontId="22" fillId="0" borderId="0" xfId="29" applyFont="1" applyFill="1" applyAlignment="1">
      <alignment horizontal="center"/>
    </xf>
    <xf numFmtId="0" fontId="22" fillId="0" borderId="21" xfId="27" applyFont="1" applyFill="1" applyBorder="1" applyAlignment="1">
      <alignment horizontal="center"/>
    </xf>
    <xf numFmtId="0" fontId="24" fillId="0" borderId="0" xfId="27" applyFont="1" applyFill="1"/>
    <xf numFmtId="2" fontId="24" fillId="0" borderId="0" xfId="27" applyNumberFormat="1" applyFont="1" applyFill="1" applyAlignment="1">
      <alignment horizontal="center"/>
    </xf>
    <xf numFmtId="0" fontId="22" fillId="0" borderId="21" xfId="27" applyFont="1" applyFill="1" applyBorder="1" applyAlignment="1">
      <alignment horizontal="center" wrapText="1"/>
    </xf>
    <xf numFmtId="0" fontId="3" fillId="0" borderId="0" xfId="27" applyFont="1" applyFill="1"/>
    <xf numFmtId="2" fontId="3" fillId="0" borderId="0" xfId="27" applyNumberFormat="1" applyFont="1" applyFill="1" applyAlignment="1">
      <alignment horizontal="center"/>
    </xf>
    <xf numFmtId="0" fontId="25" fillId="0" borderId="0" xfId="27" applyFont="1" applyFill="1" applyBorder="1"/>
    <xf numFmtId="0" fontId="24" fillId="0" borderId="21" xfId="27" applyFont="1" applyFill="1" applyBorder="1"/>
    <xf numFmtId="1" fontId="26" fillId="0" borderId="0" xfId="27" applyNumberFormat="1" applyFont="1" applyFill="1" applyAlignment="1">
      <alignment horizontal="center"/>
    </xf>
    <xf numFmtId="0" fontId="22" fillId="0" borderId="21" xfId="27" applyFont="1" applyFill="1" applyBorder="1" applyAlignment="1">
      <alignment wrapText="1"/>
    </xf>
    <xf numFmtId="1" fontId="23" fillId="0" borderId="0" xfId="27" applyNumberFormat="1" applyFont="1" applyFill="1" applyAlignment="1">
      <alignment horizontal="center"/>
    </xf>
    <xf numFmtId="0" fontId="3" fillId="0" borderId="0" xfId="27" applyFont="1" applyFill="1" applyBorder="1"/>
    <xf numFmtId="1" fontId="3" fillId="0" borderId="0" xfId="27" applyNumberFormat="1" applyFont="1" applyFill="1" applyBorder="1" applyAlignment="1">
      <alignment horizontal="center"/>
    </xf>
    <xf numFmtId="0" fontId="25" fillId="0" borderId="21" xfId="27" applyFont="1" applyFill="1" applyBorder="1"/>
    <xf numFmtId="0" fontId="22" fillId="0" borderId="0" xfId="27" applyFont="1" applyFill="1" applyAlignment="1">
      <alignment horizontal="right"/>
    </xf>
    <xf numFmtId="0" fontId="3" fillId="0" borderId="0" xfId="27" applyFont="1" applyFill="1" applyAlignment="1">
      <alignment horizontal="center"/>
    </xf>
    <xf numFmtId="0" fontId="23" fillId="0" borderId="0" xfId="27" applyFont="1" applyFill="1" applyBorder="1" applyAlignment="1">
      <alignment shrinkToFit="1"/>
    </xf>
    <xf numFmtId="0" fontId="3" fillId="0" borderId="0" xfId="27" applyFont="1" applyFill="1" applyBorder="1" applyAlignment="1">
      <alignment horizontal="center" shrinkToFit="1"/>
    </xf>
    <xf numFmtId="0" fontId="3" fillId="0" borderId="0" xfId="28" applyFont="1" applyFill="1" applyAlignment="1">
      <alignment horizontal="center"/>
    </xf>
    <xf numFmtId="2" fontId="3" fillId="2" borderId="21" xfId="27" applyNumberFormat="1" applyFont="1" applyFill="1" applyBorder="1" applyAlignment="1">
      <alignment horizontal="center"/>
    </xf>
    <xf numFmtId="1" fontId="3" fillId="2" borderId="21" xfId="27" applyNumberFormat="1" applyFont="1" applyFill="1" applyBorder="1" applyAlignment="1">
      <alignment horizontal="center"/>
    </xf>
    <xf numFmtId="2" fontId="22" fillId="2" borderId="21" xfId="27" applyNumberFormat="1" applyFont="1" applyFill="1" applyBorder="1" applyAlignment="1">
      <alignment horizontal="center"/>
    </xf>
    <xf numFmtId="1" fontId="22" fillId="2" borderId="21" xfId="27" applyNumberFormat="1" applyFont="1" applyFill="1" applyBorder="1" applyAlignment="1">
      <alignment horizontal="center"/>
    </xf>
    <xf numFmtId="167" fontId="3" fillId="2" borderId="21" xfId="27" applyNumberFormat="1" applyFont="1" applyFill="1" applyBorder="1" applyAlignment="1">
      <alignment horizontal="center"/>
    </xf>
    <xf numFmtId="166" fontId="22" fillId="2" borderId="21" xfId="27" applyNumberFormat="1" applyFont="1" applyFill="1" applyBorder="1" applyAlignment="1">
      <alignment horizontal="center"/>
    </xf>
    <xf numFmtId="0" fontId="61" fillId="0" borderId="0" xfId="0" applyFont="1"/>
    <xf numFmtId="0" fontId="62" fillId="0" borderId="0" xfId="0" applyFont="1"/>
    <xf numFmtId="0" fontId="62" fillId="60" borderId="0" xfId="0" applyFont="1" applyFill="1"/>
    <xf numFmtId="0" fontId="22" fillId="0" borderId="0" xfId="28" applyFont="1" applyFill="1"/>
    <xf numFmtId="0" fontId="63" fillId="60" borderId="0" xfId="980" applyFill="1"/>
    <xf numFmtId="0" fontId="64" fillId="0" borderId="0" xfId="0" applyFont="1"/>
    <xf numFmtId="174" fontId="64" fillId="0" borderId="0" xfId="979" applyNumberFormat="1" applyFont="1" applyAlignment="1">
      <alignment horizontal="right"/>
    </xf>
    <xf numFmtId="0" fontId="64" fillId="0" borderId="0" xfId="0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164" fontId="64" fillId="0" borderId="24" xfId="322" applyNumberFormat="1" applyFont="1" applyBorder="1"/>
    <xf numFmtId="164" fontId="64" fillId="0" borderId="0" xfId="322" applyNumberFormat="1" applyFont="1"/>
    <xf numFmtId="164" fontId="64" fillId="0" borderId="0" xfId="322" applyNumberFormat="1" applyFont="1" applyAlignment="1">
      <alignment horizontal="right"/>
    </xf>
    <xf numFmtId="0" fontId="64" fillId="0" borderId="0" xfId="0" applyFont="1" applyAlignment="1">
      <alignment horizontal="left"/>
    </xf>
    <xf numFmtId="164" fontId="67" fillId="0" borderId="0" xfId="322" applyNumberFormat="1" applyFont="1" applyFill="1" applyBorder="1" applyAlignment="1">
      <alignment horizontal="center"/>
    </xf>
    <xf numFmtId="164" fontId="67" fillId="2" borderId="21" xfId="322" applyNumberFormat="1" applyFont="1" applyFill="1" applyBorder="1" applyAlignment="1">
      <alignment horizontal="center"/>
    </xf>
    <xf numFmtId="164" fontId="64" fillId="0" borderId="2" xfId="322" applyNumberFormat="1" applyFont="1" applyBorder="1" applyAlignment="1">
      <alignment horizontal="right"/>
    </xf>
    <xf numFmtId="0" fontId="64" fillId="0" borderId="2" xfId="0" applyFont="1" applyBorder="1"/>
    <xf numFmtId="0" fontId="64" fillId="0" borderId="2" xfId="0" applyFont="1" applyBorder="1" applyAlignment="1">
      <alignment horizontal="right"/>
    </xf>
    <xf numFmtId="0" fontId="68" fillId="0" borderId="0" xfId="0" applyFont="1" applyAlignment="1">
      <alignment horizontal="left"/>
    </xf>
    <xf numFmtId="0" fontId="68" fillId="0" borderId="0" xfId="0" applyFont="1"/>
    <xf numFmtId="164" fontId="66" fillId="0" borderId="3" xfId="322" applyNumberFormat="1" applyFont="1" applyFill="1" applyBorder="1"/>
    <xf numFmtId="164" fontId="64" fillId="0" borderId="0" xfId="322" applyNumberFormat="1" applyFont="1" applyFill="1" applyAlignment="1">
      <alignment horizontal="right"/>
    </xf>
    <xf numFmtId="164" fontId="64" fillId="61" borderId="0" xfId="322" applyNumberFormat="1" applyFont="1" applyFill="1" applyAlignment="1">
      <alignment horizontal="right"/>
    </xf>
    <xf numFmtId="1" fontId="65" fillId="0" borderId="25" xfId="0" applyNumberFormat="1" applyFont="1" applyBorder="1"/>
    <xf numFmtId="1" fontId="64" fillId="2" borderId="21" xfId="0" applyNumberFormat="1" applyFont="1" applyFill="1" applyBorder="1"/>
    <xf numFmtId="0" fontId="65" fillId="0" borderId="0" xfId="0" applyFont="1" applyAlignment="1">
      <alignment horizontal="center"/>
    </xf>
    <xf numFmtId="0" fontId="69" fillId="0" borderId="0" xfId="0" applyFont="1" applyAlignment="1">
      <alignment horizontal="right"/>
    </xf>
    <xf numFmtId="0" fontId="67" fillId="0" borderId="0" xfId="1" applyFont="1"/>
    <xf numFmtId="0" fontId="67" fillId="0" borderId="2" xfId="1" applyFont="1" applyBorder="1" applyAlignment="1">
      <alignment horizontal="center"/>
    </xf>
    <xf numFmtId="17" fontId="66" fillId="0" borderId="1" xfId="1" applyNumberFormat="1" applyFont="1" applyBorder="1" applyAlignment="1">
      <alignment horizontal="center"/>
    </xf>
    <xf numFmtId="0" fontId="71" fillId="0" borderId="2" xfId="1" applyFont="1" applyBorder="1" applyAlignment="1">
      <alignment horizontal="center"/>
    </xf>
    <xf numFmtId="0" fontId="72" fillId="0" borderId="0" xfId="0" applyFont="1"/>
    <xf numFmtId="17" fontId="71" fillId="0" borderId="1" xfId="1" applyNumberFormat="1" applyFont="1" applyBorder="1" applyAlignment="1">
      <alignment horizontal="center"/>
    </xf>
    <xf numFmtId="0" fontId="64" fillId="0" borderId="0" xfId="0" applyFont="1" applyAlignment="1">
      <alignment horizontal="center"/>
    </xf>
    <xf numFmtId="0" fontId="7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69" fillId="0" borderId="0" xfId="0" applyFont="1"/>
    <xf numFmtId="0" fontId="75" fillId="0" borderId="26" xfId="0" applyFont="1" applyBorder="1" applyAlignment="1">
      <alignment horizontal="right" vertical="center"/>
    </xf>
    <xf numFmtId="0" fontId="67" fillId="0" borderId="0" xfId="0" applyFont="1" applyAlignment="1">
      <alignment horizontal="right"/>
    </xf>
    <xf numFmtId="0" fontId="22" fillId="0" borderId="21" xfId="27" applyFont="1" applyFill="1" applyBorder="1" applyAlignment="1">
      <alignment horizontal="center" wrapText="1"/>
    </xf>
    <xf numFmtId="0" fontId="22" fillId="0" borderId="22" xfId="27" applyFont="1" applyFill="1" applyBorder="1" applyAlignment="1">
      <alignment horizontal="center" wrapText="1"/>
    </xf>
    <xf numFmtId="0" fontId="22" fillId="0" borderId="23" xfId="27" applyFont="1" applyFill="1" applyBorder="1" applyAlignment="1">
      <alignment horizontal="center" wrapText="1"/>
    </xf>
    <xf numFmtId="0" fontId="73" fillId="0" borderId="0" xfId="0" applyFont="1" applyAlignment="1">
      <alignment horizontal="center"/>
    </xf>
    <xf numFmtId="0" fontId="73" fillId="0" borderId="2" xfId="0" applyFont="1" applyBorder="1" applyAlignment="1">
      <alignment horizontal="center"/>
    </xf>
  </cellXfs>
  <cellStyles count="981">
    <cellStyle name="20% - Accent1 2" xfId="31" xr:uid="{00000000-0005-0000-0000-000000000000}"/>
    <cellStyle name="20% - Accent1 2 2" xfId="32" xr:uid="{00000000-0005-0000-0000-000001000000}"/>
    <cellStyle name="20% - Accent1 2 3" xfId="33" xr:uid="{00000000-0005-0000-0000-000002000000}"/>
    <cellStyle name="20% - Accent1 2 4" xfId="34" xr:uid="{00000000-0005-0000-0000-000003000000}"/>
    <cellStyle name="20% - Accent1 2 5" xfId="35" xr:uid="{00000000-0005-0000-0000-000004000000}"/>
    <cellStyle name="20% - Accent1 3" xfId="36" xr:uid="{00000000-0005-0000-0000-000005000000}"/>
    <cellStyle name="20% - Accent1 4" xfId="37" xr:uid="{00000000-0005-0000-0000-000006000000}"/>
    <cellStyle name="20% - Accent1 5" xfId="38" xr:uid="{00000000-0005-0000-0000-000007000000}"/>
    <cellStyle name="20% - Accent2 2" xfId="39" xr:uid="{00000000-0005-0000-0000-000008000000}"/>
    <cellStyle name="20% - Accent2 2 2" xfId="40" xr:uid="{00000000-0005-0000-0000-000009000000}"/>
    <cellStyle name="20% - Accent2 2 3" xfId="41" xr:uid="{00000000-0005-0000-0000-00000A000000}"/>
    <cellStyle name="20% - Accent2 2 4" xfId="42" xr:uid="{00000000-0005-0000-0000-00000B000000}"/>
    <cellStyle name="20% - Accent2 2 5" xfId="43" xr:uid="{00000000-0005-0000-0000-00000C000000}"/>
    <cellStyle name="20% - Accent2 3" xfId="44" xr:uid="{00000000-0005-0000-0000-00000D000000}"/>
    <cellStyle name="20% - Accent2 4" xfId="45" xr:uid="{00000000-0005-0000-0000-00000E000000}"/>
    <cellStyle name="20% - Accent2 5" xfId="46" xr:uid="{00000000-0005-0000-0000-00000F000000}"/>
    <cellStyle name="20% - Accent3 2" xfId="47" xr:uid="{00000000-0005-0000-0000-000010000000}"/>
    <cellStyle name="20% - Accent3 2 2" xfId="48" xr:uid="{00000000-0005-0000-0000-000011000000}"/>
    <cellStyle name="20% - Accent3 2 3" xfId="49" xr:uid="{00000000-0005-0000-0000-000012000000}"/>
    <cellStyle name="20% - Accent3 2 4" xfId="50" xr:uid="{00000000-0005-0000-0000-000013000000}"/>
    <cellStyle name="20% - Accent3 2 5" xfId="51" xr:uid="{00000000-0005-0000-0000-000014000000}"/>
    <cellStyle name="20% - Accent3 3" xfId="52" xr:uid="{00000000-0005-0000-0000-000015000000}"/>
    <cellStyle name="20% - Accent3 4" xfId="53" xr:uid="{00000000-0005-0000-0000-000016000000}"/>
    <cellStyle name="20% - Accent3 5" xfId="54" xr:uid="{00000000-0005-0000-0000-000017000000}"/>
    <cellStyle name="20% - Accent4 2" xfId="55" xr:uid="{00000000-0005-0000-0000-000018000000}"/>
    <cellStyle name="20% - Accent4 2 2" xfId="56" xr:uid="{00000000-0005-0000-0000-000019000000}"/>
    <cellStyle name="20% - Accent4 2 3" xfId="57" xr:uid="{00000000-0005-0000-0000-00001A000000}"/>
    <cellStyle name="20% - Accent4 2 4" xfId="58" xr:uid="{00000000-0005-0000-0000-00001B000000}"/>
    <cellStyle name="20% - Accent4 2 5" xfId="59" xr:uid="{00000000-0005-0000-0000-00001C000000}"/>
    <cellStyle name="20% - Accent4 3" xfId="60" xr:uid="{00000000-0005-0000-0000-00001D000000}"/>
    <cellStyle name="20% - Accent4 4" xfId="61" xr:uid="{00000000-0005-0000-0000-00001E000000}"/>
    <cellStyle name="20% - Accent4 5" xfId="62" xr:uid="{00000000-0005-0000-0000-00001F000000}"/>
    <cellStyle name="20% - Accent5 2" xfId="63" xr:uid="{00000000-0005-0000-0000-000020000000}"/>
    <cellStyle name="20% - Accent5 2 2" xfId="64" xr:uid="{00000000-0005-0000-0000-000021000000}"/>
    <cellStyle name="20% - Accent5 2 3" xfId="65" xr:uid="{00000000-0005-0000-0000-000022000000}"/>
    <cellStyle name="20% - Accent5 2 4" xfId="66" xr:uid="{00000000-0005-0000-0000-000023000000}"/>
    <cellStyle name="20% - Accent5 2 5" xfId="67" xr:uid="{00000000-0005-0000-0000-000024000000}"/>
    <cellStyle name="20% - Accent5 3" xfId="68" xr:uid="{00000000-0005-0000-0000-000025000000}"/>
    <cellStyle name="20% - Accent5 4" xfId="69" xr:uid="{00000000-0005-0000-0000-000026000000}"/>
    <cellStyle name="20% - Accent5 5" xfId="70" xr:uid="{00000000-0005-0000-0000-000027000000}"/>
    <cellStyle name="20% - Accent6 2" xfId="71" xr:uid="{00000000-0005-0000-0000-000028000000}"/>
    <cellStyle name="20% - Accent6 2 2" xfId="72" xr:uid="{00000000-0005-0000-0000-000029000000}"/>
    <cellStyle name="20% - Accent6 2 3" xfId="73" xr:uid="{00000000-0005-0000-0000-00002A000000}"/>
    <cellStyle name="20% - Accent6 2 4" xfId="74" xr:uid="{00000000-0005-0000-0000-00002B000000}"/>
    <cellStyle name="20% - Accent6 2 5" xfId="75" xr:uid="{00000000-0005-0000-0000-00002C000000}"/>
    <cellStyle name="20% - Accent6 3" xfId="76" xr:uid="{00000000-0005-0000-0000-00002D000000}"/>
    <cellStyle name="20% - Accent6 4" xfId="77" xr:uid="{00000000-0005-0000-0000-00002E000000}"/>
    <cellStyle name="20% - Accent6 5" xfId="78" xr:uid="{00000000-0005-0000-0000-00002F000000}"/>
    <cellStyle name="40% - Accent1 2" xfId="79" xr:uid="{00000000-0005-0000-0000-000030000000}"/>
    <cellStyle name="40% - Accent1 2 2" xfId="80" xr:uid="{00000000-0005-0000-0000-000031000000}"/>
    <cellStyle name="40% - Accent1 2 3" xfId="81" xr:uid="{00000000-0005-0000-0000-000032000000}"/>
    <cellStyle name="40% - Accent1 2 4" xfId="82" xr:uid="{00000000-0005-0000-0000-000033000000}"/>
    <cellStyle name="40% - Accent1 2 5" xfId="83" xr:uid="{00000000-0005-0000-0000-000034000000}"/>
    <cellStyle name="40% - Accent1 3" xfId="84" xr:uid="{00000000-0005-0000-0000-000035000000}"/>
    <cellStyle name="40% - Accent1 4" xfId="85" xr:uid="{00000000-0005-0000-0000-000036000000}"/>
    <cellStyle name="40% - Accent1 5" xfId="86" xr:uid="{00000000-0005-0000-0000-000037000000}"/>
    <cellStyle name="40% - Accent2 2" xfId="87" xr:uid="{00000000-0005-0000-0000-000038000000}"/>
    <cellStyle name="40% - Accent2 2 2" xfId="88" xr:uid="{00000000-0005-0000-0000-000039000000}"/>
    <cellStyle name="40% - Accent2 2 3" xfId="89" xr:uid="{00000000-0005-0000-0000-00003A000000}"/>
    <cellStyle name="40% - Accent2 2 4" xfId="90" xr:uid="{00000000-0005-0000-0000-00003B000000}"/>
    <cellStyle name="40% - Accent2 2 5" xfId="91" xr:uid="{00000000-0005-0000-0000-00003C000000}"/>
    <cellStyle name="40% - Accent2 3" xfId="92" xr:uid="{00000000-0005-0000-0000-00003D000000}"/>
    <cellStyle name="40% - Accent2 4" xfId="93" xr:uid="{00000000-0005-0000-0000-00003E000000}"/>
    <cellStyle name="40% - Accent2 5" xfId="94" xr:uid="{00000000-0005-0000-0000-00003F000000}"/>
    <cellStyle name="40% - Accent3 2" xfId="95" xr:uid="{00000000-0005-0000-0000-000040000000}"/>
    <cellStyle name="40% - Accent3 2 2" xfId="96" xr:uid="{00000000-0005-0000-0000-000041000000}"/>
    <cellStyle name="40% - Accent3 2 3" xfId="97" xr:uid="{00000000-0005-0000-0000-000042000000}"/>
    <cellStyle name="40% - Accent3 2 4" xfId="98" xr:uid="{00000000-0005-0000-0000-000043000000}"/>
    <cellStyle name="40% - Accent3 2 5" xfId="99" xr:uid="{00000000-0005-0000-0000-000044000000}"/>
    <cellStyle name="40% - Accent3 3" xfId="100" xr:uid="{00000000-0005-0000-0000-000045000000}"/>
    <cellStyle name="40% - Accent3 4" xfId="101" xr:uid="{00000000-0005-0000-0000-000046000000}"/>
    <cellStyle name="40% - Accent3 5" xfId="102" xr:uid="{00000000-0005-0000-0000-000047000000}"/>
    <cellStyle name="40% - Accent4 2" xfId="103" xr:uid="{00000000-0005-0000-0000-000048000000}"/>
    <cellStyle name="40% - Accent4 2 2" xfId="104" xr:uid="{00000000-0005-0000-0000-000049000000}"/>
    <cellStyle name="40% - Accent4 2 3" xfId="105" xr:uid="{00000000-0005-0000-0000-00004A000000}"/>
    <cellStyle name="40% - Accent4 2 4" xfId="106" xr:uid="{00000000-0005-0000-0000-00004B000000}"/>
    <cellStyle name="40% - Accent4 2 5" xfId="107" xr:uid="{00000000-0005-0000-0000-00004C000000}"/>
    <cellStyle name="40% - Accent4 3" xfId="108" xr:uid="{00000000-0005-0000-0000-00004D000000}"/>
    <cellStyle name="40% - Accent4 4" xfId="109" xr:uid="{00000000-0005-0000-0000-00004E000000}"/>
    <cellStyle name="40% - Accent4 5" xfId="110" xr:uid="{00000000-0005-0000-0000-00004F000000}"/>
    <cellStyle name="40% - Accent5 2" xfId="111" xr:uid="{00000000-0005-0000-0000-000050000000}"/>
    <cellStyle name="40% - Accent5 2 2" xfId="112" xr:uid="{00000000-0005-0000-0000-000051000000}"/>
    <cellStyle name="40% - Accent5 2 3" xfId="113" xr:uid="{00000000-0005-0000-0000-000052000000}"/>
    <cellStyle name="40% - Accent5 2 4" xfId="114" xr:uid="{00000000-0005-0000-0000-000053000000}"/>
    <cellStyle name="40% - Accent5 2 5" xfId="115" xr:uid="{00000000-0005-0000-0000-000054000000}"/>
    <cellStyle name="40% - Accent5 3" xfId="116" xr:uid="{00000000-0005-0000-0000-000055000000}"/>
    <cellStyle name="40% - Accent5 4" xfId="117" xr:uid="{00000000-0005-0000-0000-000056000000}"/>
    <cellStyle name="40% - Accent5 5" xfId="118" xr:uid="{00000000-0005-0000-0000-000057000000}"/>
    <cellStyle name="40% - Accent6 2" xfId="119" xr:uid="{00000000-0005-0000-0000-000058000000}"/>
    <cellStyle name="40% - Accent6 2 2" xfId="120" xr:uid="{00000000-0005-0000-0000-000059000000}"/>
    <cellStyle name="40% - Accent6 2 3" xfId="121" xr:uid="{00000000-0005-0000-0000-00005A000000}"/>
    <cellStyle name="40% - Accent6 2 4" xfId="122" xr:uid="{00000000-0005-0000-0000-00005B000000}"/>
    <cellStyle name="40% - Accent6 2 5" xfId="123" xr:uid="{00000000-0005-0000-0000-00005C000000}"/>
    <cellStyle name="40% - Accent6 3" xfId="124" xr:uid="{00000000-0005-0000-0000-00005D000000}"/>
    <cellStyle name="40% - Accent6 4" xfId="125" xr:uid="{00000000-0005-0000-0000-00005E000000}"/>
    <cellStyle name="40% - Accent6 5" xfId="126" xr:uid="{00000000-0005-0000-0000-00005F000000}"/>
    <cellStyle name="60% - Accent1 2" xfId="127" xr:uid="{00000000-0005-0000-0000-000060000000}"/>
    <cellStyle name="60% - Accent1 2 2" xfId="128" xr:uid="{00000000-0005-0000-0000-000061000000}"/>
    <cellStyle name="60% - Accent1 3" xfId="129" xr:uid="{00000000-0005-0000-0000-000062000000}"/>
    <cellStyle name="60% - Accent1 4" xfId="130" xr:uid="{00000000-0005-0000-0000-000063000000}"/>
    <cellStyle name="60% - Accent2 2" xfId="131" xr:uid="{00000000-0005-0000-0000-000064000000}"/>
    <cellStyle name="60% - Accent2 2 2" xfId="132" xr:uid="{00000000-0005-0000-0000-000065000000}"/>
    <cellStyle name="60% - Accent2 3" xfId="133" xr:uid="{00000000-0005-0000-0000-000066000000}"/>
    <cellStyle name="60% - Accent2 4" xfId="134" xr:uid="{00000000-0005-0000-0000-000067000000}"/>
    <cellStyle name="60% - Accent3 2" xfId="135" xr:uid="{00000000-0005-0000-0000-000068000000}"/>
    <cellStyle name="60% - Accent3 2 2" xfId="136" xr:uid="{00000000-0005-0000-0000-000069000000}"/>
    <cellStyle name="60% - Accent3 3" xfId="137" xr:uid="{00000000-0005-0000-0000-00006A000000}"/>
    <cellStyle name="60% - Accent3 4" xfId="138" xr:uid="{00000000-0005-0000-0000-00006B000000}"/>
    <cellStyle name="60% - Accent4 2" xfId="139" xr:uid="{00000000-0005-0000-0000-00006C000000}"/>
    <cellStyle name="60% - Accent4 2 2" xfId="140" xr:uid="{00000000-0005-0000-0000-00006D000000}"/>
    <cellStyle name="60% - Accent4 3" xfId="141" xr:uid="{00000000-0005-0000-0000-00006E000000}"/>
    <cellStyle name="60% - Accent4 4" xfId="142" xr:uid="{00000000-0005-0000-0000-00006F000000}"/>
    <cellStyle name="60% - Accent5 2" xfId="143" xr:uid="{00000000-0005-0000-0000-000070000000}"/>
    <cellStyle name="60% - Accent5 2 2" xfId="144" xr:uid="{00000000-0005-0000-0000-000071000000}"/>
    <cellStyle name="60% - Accent5 3" xfId="145" xr:uid="{00000000-0005-0000-0000-000072000000}"/>
    <cellStyle name="60% - Accent5 4" xfId="146" xr:uid="{00000000-0005-0000-0000-000073000000}"/>
    <cellStyle name="60% - Accent6 2" xfId="147" xr:uid="{00000000-0005-0000-0000-000074000000}"/>
    <cellStyle name="60% - Accent6 2 2" xfId="148" xr:uid="{00000000-0005-0000-0000-000075000000}"/>
    <cellStyle name="60% - Accent6 3" xfId="149" xr:uid="{00000000-0005-0000-0000-000076000000}"/>
    <cellStyle name="60% - Accent6 4" xfId="150" xr:uid="{00000000-0005-0000-0000-000077000000}"/>
    <cellStyle name="Accent1 2" xfId="151" xr:uid="{00000000-0005-0000-0000-000078000000}"/>
    <cellStyle name="Accent1 2 2" xfId="152" xr:uid="{00000000-0005-0000-0000-000079000000}"/>
    <cellStyle name="Accent1 3" xfId="153" xr:uid="{00000000-0005-0000-0000-00007A000000}"/>
    <cellStyle name="Accent1 4" xfId="154" xr:uid="{00000000-0005-0000-0000-00007B000000}"/>
    <cellStyle name="Accent2 2" xfId="155" xr:uid="{00000000-0005-0000-0000-00007C000000}"/>
    <cellStyle name="Accent2 2 2" xfId="156" xr:uid="{00000000-0005-0000-0000-00007D000000}"/>
    <cellStyle name="Accent2 3" xfId="157" xr:uid="{00000000-0005-0000-0000-00007E000000}"/>
    <cellStyle name="Accent2 4" xfId="158" xr:uid="{00000000-0005-0000-0000-00007F000000}"/>
    <cellStyle name="Accent3 2" xfId="159" xr:uid="{00000000-0005-0000-0000-000080000000}"/>
    <cellStyle name="Accent3 2 2" xfId="160" xr:uid="{00000000-0005-0000-0000-000081000000}"/>
    <cellStyle name="Accent3 3" xfId="161" xr:uid="{00000000-0005-0000-0000-000082000000}"/>
    <cellStyle name="Accent3 4" xfId="162" xr:uid="{00000000-0005-0000-0000-000083000000}"/>
    <cellStyle name="Accent4 2" xfId="163" xr:uid="{00000000-0005-0000-0000-000084000000}"/>
    <cellStyle name="Accent4 2 2" xfId="164" xr:uid="{00000000-0005-0000-0000-000085000000}"/>
    <cellStyle name="Accent4 3" xfId="165" xr:uid="{00000000-0005-0000-0000-000086000000}"/>
    <cellStyle name="Accent4 4" xfId="166" xr:uid="{00000000-0005-0000-0000-000087000000}"/>
    <cellStyle name="Accent5 2" xfId="167" xr:uid="{00000000-0005-0000-0000-000088000000}"/>
    <cellStyle name="Accent5 2 2" xfId="168" xr:uid="{00000000-0005-0000-0000-000089000000}"/>
    <cellStyle name="Accent5 3" xfId="169" xr:uid="{00000000-0005-0000-0000-00008A000000}"/>
    <cellStyle name="Accent5 4" xfId="170" xr:uid="{00000000-0005-0000-0000-00008B000000}"/>
    <cellStyle name="Accent6 2" xfId="171" xr:uid="{00000000-0005-0000-0000-00008C000000}"/>
    <cellStyle name="Accent6 2 2" xfId="172" xr:uid="{00000000-0005-0000-0000-00008D000000}"/>
    <cellStyle name="Accent6 3" xfId="173" xr:uid="{00000000-0005-0000-0000-00008E000000}"/>
    <cellStyle name="Accent6 4" xfId="174" xr:uid="{00000000-0005-0000-0000-00008F000000}"/>
    <cellStyle name="Bad 2" xfId="175" xr:uid="{00000000-0005-0000-0000-000090000000}"/>
    <cellStyle name="Bad 2 2" xfId="176" xr:uid="{00000000-0005-0000-0000-000091000000}"/>
    <cellStyle name="Bad 3" xfId="177" xr:uid="{00000000-0005-0000-0000-000092000000}"/>
    <cellStyle name="Bad 4" xfId="178" xr:uid="{00000000-0005-0000-0000-000093000000}"/>
    <cellStyle name="Calculation 2" xfId="179" xr:uid="{00000000-0005-0000-0000-000094000000}"/>
    <cellStyle name="Calculation 2 2" xfId="180" xr:uid="{00000000-0005-0000-0000-000095000000}"/>
    <cellStyle name="Calculation 3" xfId="181" xr:uid="{00000000-0005-0000-0000-000096000000}"/>
    <cellStyle name="Calculation 3 10" xfId="182" xr:uid="{00000000-0005-0000-0000-000097000000}"/>
    <cellStyle name="Calculation 3 10 2" xfId="183" xr:uid="{00000000-0005-0000-0000-000098000000}"/>
    <cellStyle name="Calculation 3 11" xfId="184" xr:uid="{00000000-0005-0000-0000-000099000000}"/>
    <cellStyle name="Calculation 3 2" xfId="185" xr:uid="{00000000-0005-0000-0000-00009A000000}"/>
    <cellStyle name="Calculation 3 2 10" xfId="186" xr:uid="{00000000-0005-0000-0000-00009B000000}"/>
    <cellStyle name="Calculation 3 2 2" xfId="187" xr:uid="{00000000-0005-0000-0000-00009C000000}"/>
    <cellStyle name="Calculation 3 2 2 2" xfId="188" xr:uid="{00000000-0005-0000-0000-00009D000000}"/>
    <cellStyle name="Calculation 3 2 2 2 2" xfId="189" xr:uid="{00000000-0005-0000-0000-00009E000000}"/>
    <cellStyle name="Calculation 3 2 2 3" xfId="190" xr:uid="{00000000-0005-0000-0000-00009F000000}"/>
    <cellStyle name="Calculation 3 2 3" xfId="191" xr:uid="{00000000-0005-0000-0000-0000A0000000}"/>
    <cellStyle name="Calculation 3 2 3 2" xfId="192" xr:uid="{00000000-0005-0000-0000-0000A1000000}"/>
    <cellStyle name="Calculation 3 2 3 2 2" xfId="193" xr:uid="{00000000-0005-0000-0000-0000A2000000}"/>
    <cellStyle name="Calculation 3 2 3 3" xfId="194" xr:uid="{00000000-0005-0000-0000-0000A3000000}"/>
    <cellStyle name="Calculation 3 2 4" xfId="195" xr:uid="{00000000-0005-0000-0000-0000A4000000}"/>
    <cellStyle name="Calculation 3 2 4 2" xfId="196" xr:uid="{00000000-0005-0000-0000-0000A5000000}"/>
    <cellStyle name="Calculation 3 2 4 2 2" xfId="197" xr:uid="{00000000-0005-0000-0000-0000A6000000}"/>
    <cellStyle name="Calculation 3 2 4 3" xfId="198" xr:uid="{00000000-0005-0000-0000-0000A7000000}"/>
    <cellStyle name="Calculation 3 2 5" xfId="199" xr:uid="{00000000-0005-0000-0000-0000A8000000}"/>
    <cellStyle name="Calculation 3 2 5 2" xfId="200" xr:uid="{00000000-0005-0000-0000-0000A9000000}"/>
    <cellStyle name="Calculation 3 2 5 2 2" xfId="201" xr:uid="{00000000-0005-0000-0000-0000AA000000}"/>
    <cellStyle name="Calculation 3 2 5 3" xfId="202" xr:uid="{00000000-0005-0000-0000-0000AB000000}"/>
    <cellStyle name="Calculation 3 2 6" xfId="203" xr:uid="{00000000-0005-0000-0000-0000AC000000}"/>
    <cellStyle name="Calculation 3 2 6 2" xfId="204" xr:uid="{00000000-0005-0000-0000-0000AD000000}"/>
    <cellStyle name="Calculation 3 2 6 2 2" xfId="205" xr:uid="{00000000-0005-0000-0000-0000AE000000}"/>
    <cellStyle name="Calculation 3 2 6 3" xfId="206" xr:uid="{00000000-0005-0000-0000-0000AF000000}"/>
    <cellStyle name="Calculation 3 2 7" xfId="207" xr:uid="{00000000-0005-0000-0000-0000B0000000}"/>
    <cellStyle name="Calculation 3 2 7 2" xfId="208" xr:uid="{00000000-0005-0000-0000-0000B1000000}"/>
    <cellStyle name="Calculation 3 2 7 2 2" xfId="209" xr:uid="{00000000-0005-0000-0000-0000B2000000}"/>
    <cellStyle name="Calculation 3 2 7 3" xfId="210" xr:uid="{00000000-0005-0000-0000-0000B3000000}"/>
    <cellStyle name="Calculation 3 2 8" xfId="211" xr:uid="{00000000-0005-0000-0000-0000B4000000}"/>
    <cellStyle name="Calculation 3 2 8 2" xfId="212" xr:uid="{00000000-0005-0000-0000-0000B5000000}"/>
    <cellStyle name="Calculation 3 2 8 2 2" xfId="213" xr:uid="{00000000-0005-0000-0000-0000B6000000}"/>
    <cellStyle name="Calculation 3 2 8 3" xfId="214" xr:uid="{00000000-0005-0000-0000-0000B7000000}"/>
    <cellStyle name="Calculation 3 2 9" xfId="215" xr:uid="{00000000-0005-0000-0000-0000B8000000}"/>
    <cellStyle name="Calculation 3 2 9 2" xfId="216" xr:uid="{00000000-0005-0000-0000-0000B9000000}"/>
    <cellStyle name="Calculation 3 3" xfId="217" xr:uid="{00000000-0005-0000-0000-0000BA000000}"/>
    <cellStyle name="Calculation 3 3 2" xfId="218" xr:uid="{00000000-0005-0000-0000-0000BB000000}"/>
    <cellStyle name="Calculation 3 3 2 2" xfId="219" xr:uid="{00000000-0005-0000-0000-0000BC000000}"/>
    <cellStyle name="Calculation 3 3 3" xfId="220" xr:uid="{00000000-0005-0000-0000-0000BD000000}"/>
    <cellStyle name="Calculation 3 4" xfId="221" xr:uid="{00000000-0005-0000-0000-0000BE000000}"/>
    <cellStyle name="Calculation 3 4 2" xfId="222" xr:uid="{00000000-0005-0000-0000-0000BF000000}"/>
    <cellStyle name="Calculation 3 4 2 2" xfId="223" xr:uid="{00000000-0005-0000-0000-0000C0000000}"/>
    <cellStyle name="Calculation 3 4 3" xfId="224" xr:uid="{00000000-0005-0000-0000-0000C1000000}"/>
    <cellStyle name="Calculation 3 5" xfId="225" xr:uid="{00000000-0005-0000-0000-0000C2000000}"/>
    <cellStyle name="Calculation 3 5 2" xfId="226" xr:uid="{00000000-0005-0000-0000-0000C3000000}"/>
    <cellStyle name="Calculation 3 5 2 2" xfId="227" xr:uid="{00000000-0005-0000-0000-0000C4000000}"/>
    <cellStyle name="Calculation 3 5 3" xfId="228" xr:uid="{00000000-0005-0000-0000-0000C5000000}"/>
    <cellStyle name="Calculation 3 6" xfId="229" xr:uid="{00000000-0005-0000-0000-0000C6000000}"/>
    <cellStyle name="Calculation 3 6 2" xfId="230" xr:uid="{00000000-0005-0000-0000-0000C7000000}"/>
    <cellStyle name="Calculation 3 6 2 2" xfId="231" xr:uid="{00000000-0005-0000-0000-0000C8000000}"/>
    <cellStyle name="Calculation 3 6 3" xfId="232" xr:uid="{00000000-0005-0000-0000-0000C9000000}"/>
    <cellStyle name="Calculation 3 7" xfId="233" xr:uid="{00000000-0005-0000-0000-0000CA000000}"/>
    <cellStyle name="Calculation 3 7 2" xfId="234" xr:uid="{00000000-0005-0000-0000-0000CB000000}"/>
    <cellStyle name="Calculation 3 7 2 2" xfId="235" xr:uid="{00000000-0005-0000-0000-0000CC000000}"/>
    <cellStyle name="Calculation 3 7 3" xfId="236" xr:uid="{00000000-0005-0000-0000-0000CD000000}"/>
    <cellStyle name="Calculation 3 8" xfId="237" xr:uid="{00000000-0005-0000-0000-0000CE000000}"/>
    <cellStyle name="Calculation 3 8 2" xfId="238" xr:uid="{00000000-0005-0000-0000-0000CF000000}"/>
    <cellStyle name="Calculation 3 8 2 2" xfId="239" xr:uid="{00000000-0005-0000-0000-0000D0000000}"/>
    <cellStyle name="Calculation 3 8 3" xfId="240" xr:uid="{00000000-0005-0000-0000-0000D1000000}"/>
    <cellStyle name="Calculation 3 9" xfId="241" xr:uid="{00000000-0005-0000-0000-0000D2000000}"/>
    <cellStyle name="Calculation 3 9 2" xfId="242" xr:uid="{00000000-0005-0000-0000-0000D3000000}"/>
    <cellStyle name="Calculation 3 9 2 2" xfId="243" xr:uid="{00000000-0005-0000-0000-0000D4000000}"/>
    <cellStyle name="Calculation 3 9 3" xfId="244" xr:uid="{00000000-0005-0000-0000-0000D5000000}"/>
    <cellStyle name="Calculation 4" xfId="245" xr:uid="{00000000-0005-0000-0000-0000D6000000}"/>
    <cellStyle name="Calculation 4 10" xfId="246" xr:uid="{00000000-0005-0000-0000-0000D7000000}"/>
    <cellStyle name="Calculation 4 10 2" xfId="247" xr:uid="{00000000-0005-0000-0000-0000D8000000}"/>
    <cellStyle name="Calculation 4 11" xfId="248" xr:uid="{00000000-0005-0000-0000-0000D9000000}"/>
    <cellStyle name="Calculation 4 2" xfId="249" xr:uid="{00000000-0005-0000-0000-0000DA000000}"/>
    <cellStyle name="Calculation 4 2 10" xfId="250" xr:uid="{00000000-0005-0000-0000-0000DB000000}"/>
    <cellStyle name="Calculation 4 2 2" xfId="251" xr:uid="{00000000-0005-0000-0000-0000DC000000}"/>
    <cellStyle name="Calculation 4 2 2 2" xfId="252" xr:uid="{00000000-0005-0000-0000-0000DD000000}"/>
    <cellStyle name="Calculation 4 2 2 2 2" xfId="253" xr:uid="{00000000-0005-0000-0000-0000DE000000}"/>
    <cellStyle name="Calculation 4 2 2 3" xfId="254" xr:uid="{00000000-0005-0000-0000-0000DF000000}"/>
    <cellStyle name="Calculation 4 2 3" xfId="255" xr:uid="{00000000-0005-0000-0000-0000E0000000}"/>
    <cellStyle name="Calculation 4 2 3 2" xfId="256" xr:uid="{00000000-0005-0000-0000-0000E1000000}"/>
    <cellStyle name="Calculation 4 2 3 2 2" xfId="257" xr:uid="{00000000-0005-0000-0000-0000E2000000}"/>
    <cellStyle name="Calculation 4 2 3 3" xfId="258" xr:uid="{00000000-0005-0000-0000-0000E3000000}"/>
    <cellStyle name="Calculation 4 2 4" xfId="259" xr:uid="{00000000-0005-0000-0000-0000E4000000}"/>
    <cellStyle name="Calculation 4 2 4 2" xfId="260" xr:uid="{00000000-0005-0000-0000-0000E5000000}"/>
    <cellStyle name="Calculation 4 2 4 2 2" xfId="261" xr:uid="{00000000-0005-0000-0000-0000E6000000}"/>
    <cellStyle name="Calculation 4 2 4 3" xfId="262" xr:uid="{00000000-0005-0000-0000-0000E7000000}"/>
    <cellStyle name="Calculation 4 2 5" xfId="263" xr:uid="{00000000-0005-0000-0000-0000E8000000}"/>
    <cellStyle name="Calculation 4 2 5 2" xfId="264" xr:uid="{00000000-0005-0000-0000-0000E9000000}"/>
    <cellStyle name="Calculation 4 2 5 2 2" xfId="265" xr:uid="{00000000-0005-0000-0000-0000EA000000}"/>
    <cellStyle name="Calculation 4 2 5 3" xfId="266" xr:uid="{00000000-0005-0000-0000-0000EB000000}"/>
    <cellStyle name="Calculation 4 2 6" xfId="267" xr:uid="{00000000-0005-0000-0000-0000EC000000}"/>
    <cellStyle name="Calculation 4 2 6 2" xfId="268" xr:uid="{00000000-0005-0000-0000-0000ED000000}"/>
    <cellStyle name="Calculation 4 2 6 2 2" xfId="269" xr:uid="{00000000-0005-0000-0000-0000EE000000}"/>
    <cellStyle name="Calculation 4 2 6 3" xfId="270" xr:uid="{00000000-0005-0000-0000-0000EF000000}"/>
    <cellStyle name="Calculation 4 2 7" xfId="271" xr:uid="{00000000-0005-0000-0000-0000F0000000}"/>
    <cellStyle name="Calculation 4 2 7 2" xfId="272" xr:uid="{00000000-0005-0000-0000-0000F1000000}"/>
    <cellStyle name="Calculation 4 2 7 2 2" xfId="273" xr:uid="{00000000-0005-0000-0000-0000F2000000}"/>
    <cellStyle name="Calculation 4 2 7 3" xfId="274" xr:uid="{00000000-0005-0000-0000-0000F3000000}"/>
    <cellStyle name="Calculation 4 2 8" xfId="275" xr:uid="{00000000-0005-0000-0000-0000F4000000}"/>
    <cellStyle name="Calculation 4 2 8 2" xfId="276" xr:uid="{00000000-0005-0000-0000-0000F5000000}"/>
    <cellStyle name="Calculation 4 2 8 2 2" xfId="277" xr:uid="{00000000-0005-0000-0000-0000F6000000}"/>
    <cellStyle name="Calculation 4 2 8 3" xfId="278" xr:uid="{00000000-0005-0000-0000-0000F7000000}"/>
    <cellStyle name="Calculation 4 2 9" xfId="279" xr:uid="{00000000-0005-0000-0000-0000F8000000}"/>
    <cellStyle name="Calculation 4 2 9 2" xfId="280" xr:uid="{00000000-0005-0000-0000-0000F9000000}"/>
    <cellStyle name="Calculation 4 3" xfId="281" xr:uid="{00000000-0005-0000-0000-0000FA000000}"/>
    <cellStyle name="Calculation 4 3 2" xfId="282" xr:uid="{00000000-0005-0000-0000-0000FB000000}"/>
    <cellStyle name="Calculation 4 3 2 2" xfId="283" xr:uid="{00000000-0005-0000-0000-0000FC000000}"/>
    <cellStyle name="Calculation 4 3 3" xfId="284" xr:uid="{00000000-0005-0000-0000-0000FD000000}"/>
    <cellStyle name="Calculation 4 4" xfId="285" xr:uid="{00000000-0005-0000-0000-0000FE000000}"/>
    <cellStyle name="Calculation 4 4 2" xfId="286" xr:uid="{00000000-0005-0000-0000-0000FF000000}"/>
    <cellStyle name="Calculation 4 4 2 2" xfId="287" xr:uid="{00000000-0005-0000-0000-000000010000}"/>
    <cellStyle name="Calculation 4 4 3" xfId="288" xr:uid="{00000000-0005-0000-0000-000001010000}"/>
    <cellStyle name="Calculation 4 5" xfId="289" xr:uid="{00000000-0005-0000-0000-000002010000}"/>
    <cellStyle name="Calculation 4 5 2" xfId="290" xr:uid="{00000000-0005-0000-0000-000003010000}"/>
    <cellStyle name="Calculation 4 5 2 2" xfId="291" xr:uid="{00000000-0005-0000-0000-000004010000}"/>
    <cellStyle name="Calculation 4 5 3" xfId="292" xr:uid="{00000000-0005-0000-0000-000005010000}"/>
    <cellStyle name="Calculation 4 6" xfId="293" xr:uid="{00000000-0005-0000-0000-000006010000}"/>
    <cellStyle name="Calculation 4 6 2" xfId="294" xr:uid="{00000000-0005-0000-0000-000007010000}"/>
    <cellStyle name="Calculation 4 6 2 2" xfId="295" xr:uid="{00000000-0005-0000-0000-000008010000}"/>
    <cellStyle name="Calculation 4 6 3" xfId="296" xr:uid="{00000000-0005-0000-0000-000009010000}"/>
    <cellStyle name="Calculation 4 7" xfId="297" xr:uid="{00000000-0005-0000-0000-00000A010000}"/>
    <cellStyle name="Calculation 4 7 2" xfId="298" xr:uid="{00000000-0005-0000-0000-00000B010000}"/>
    <cellStyle name="Calculation 4 7 2 2" xfId="299" xr:uid="{00000000-0005-0000-0000-00000C010000}"/>
    <cellStyle name="Calculation 4 7 3" xfId="300" xr:uid="{00000000-0005-0000-0000-00000D010000}"/>
    <cellStyle name="Calculation 4 8" xfId="301" xr:uid="{00000000-0005-0000-0000-00000E010000}"/>
    <cellStyle name="Calculation 4 8 2" xfId="302" xr:uid="{00000000-0005-0000-0000-00000F010000}"/>
    <cellStyle name="Calculation 4 8 2 2" xfId="303" xr:uid="{00000000-0005-0000-0000-000010010000}"/>
    <cellStyle name="Calculation 4 8 3" xfId="304" xr:uid="{00000000-0005-0000-0000-000011010000}"/>
    <cellStyle name="Calculation 4 9" xfId="305" xr:uid="{00000000-0005-0000-0000-000012010000}"/>
    <cellStyle name="Calculation 4 9 2" xfId="306" xr:uid="{00000000-0005-0000-0000-000013010000}"/>
    <cellStyle name="Calculation 4 9 2 2" xfId="307" xr:uid="{00000000-0005-0000-0000-000014010000}"/>
    <cellStyle name="Calculation 4 9 3" xfId="308" xr:uid="{00000000-0005-0000-0000-000015010000}"/>
    <cellStyle name="ChartingText" xfId="309" xr:uid="{00000000-0005-0000-0000-000016010000}"/>
    <cellStyle name="Check Cell 2" xfId="310" xr:uid="{00000000-0005-0000-0000-000017010000}"/>
    <cellStyle name="Check Cell 2 2" xfId="311" xr:uid="{00000000-0005-0000-0000-000018010000}"/>
    <cellStyle name="Check Cell 3" xfId="312" xr:uid="{00000000-0005-0000-0000-000019010000}"/>
    <cellStyle name="Check Cell 4" xfId="313" xr:uid="{00000000-0005-0000-0000-00001A010000}"/>
    <cellStyle name="ColumnHeaderNormal" xfId="314" xr:uid="{00000000-0005-0000-0000-00001B010000}"/>
    <cellStyle name="Comma 16" xfId="315" xr:uid="{00000000-0005-0000-0000-00001D010000}"/>
    <cellStyle name="Comma 2" xfId="2" xr:uid="{00000000-0005-0000-0000-00001E010000}"/>
    <cellStyle name="Comma 2 2" xfId="3" xr:uid="{00000000-0005-0000-0000-00001F010000}"/>
    <cellStyle name="Comma 2 2 2" xfId="316" xr:uid="{00000000-0005-0000-0000-000020010000}"/>
    <cellStyle name="Comma 2 2 2 2" xfId="317" xr:uid="{00000000-0005-0000-0000-000021010000}"/>
    <cellStyle name="Comma 2 2 2 3" xfId="318" xr:uid="{00000000-0005-0000-0000-000022010000}"/>
    <cellStyle name="Comma 2 3" xfId="319" xr:uid="{00000000-0005-0000-0000-000023010000}"/>
    <cellStyle name="Comma 2 4" xfId="320" xr:uid="{00000000-0005-0000-0000-000024010000}"/>
    <cellStyle name="Comma 2 5" xfId="321" xr:uid="{00000000-0005-0000-0000-000025010000}"/>
    <cellStyle name="Comma 3" xfId="4" xr:uid="{00000000-0005-0000-0000-000026010000}"/>
    <cellStyle name="Comma 3 2" xfId="5" xr:uid="{00000000-0005-0000-0000-000027010000}"/>
    <cellStyle name="Comma 4" xfId="6" xr:uid="{00000000-0005-0000-0000-000028010000}"/>
    <cellStyle name="Comma 4 2" xfId="322" xr:uid="{00000000-0005-0000-0000-000029010000}"/>
    <cellStyle name="Comma 4 2 2" xfId="323" xr:uid="{00000000-0005-0000-0000-00002A010000}"/>
    <cellStyle name="Comma 4 3" xfId="324" xr:uid="{00000000-0005-0000-0000-00002B010000}"/>
    <cellStyle name="Comma 4 4" xfId="325" xr:uid="{00000000-0005-0000-0000-00002C010000}"/>
    <cellStyle name="Comma 5" xfId="7" xr:uid="{00000000-0005-0000-0000-00002D010000}"/>
    <cellStyle name="Comma 5 2" xfId="326" xr:uid="{00000000-0005-0000-0000-00002E010000}"/>
    <cellStyle name="Comma 5 3" xfId="8" xr:uid="{00000000-0005-0000-0000-00002F010000}"/>
    <cellStyle name="Comma 6" xfId="9" xr:uid="{00000000-0005-0000-0000-000030010000}"/>
    <cellStyle name="Comma 6 2" xfId="327" xr:uid="{00000000-0005-0000-0000-000031010000}"/>
    <cellStyle name="Comma 7" xfId="10" xr:uid="{00000000-0005-0000-0000-000032010000}"/>
    <cellStyle name="Comma 7 2" xfId="328" xr:uid="{00000000-0005-0000-0000-000033010000}"/>
    <cellStyle name="Comma 8" xfId="329" xr:uid="{00000000-0005-0000-0000-000034010000}"/>
    <cellStyle name="Currency" xfId="979" builtinId="4"/>
    <cellStyle name="Currency 2" xfId="11" xr:uid="{00000000-0005-0000-0000-000036010000}"/>
    <cellStyle name="Currency 2 2" xfId="29" xr:uid="{00000000-0005-0000-0000-000037010000}"/>
    <cellStyle name="Currency 2 2 2" xfId="330" xr:uid="{00000000-0005-0000-0000-000038010000}"/>
    <cellStyle name="Currency 2 2 2 2" xfId="331" xr:uid="{00000000-0005-0000-0000-000039010000}"/>
    <cellStyle name="Currency 2 2 2 3" xfId="332" xr:uid="{00000000-0005-0000-0000-00003A010000}"/>
    <cellStyle name="Currency 2 3" xfId="333" xr:uid="{00000000-0005-0000-0000-00003B010000}"/>
    <cellStyle name="Currency 3" xfId="12" xr:uid="{00000000-0005-0000-0000-00003C010000}"/>
    <cellStyle name="Currency 3 2" xfId="334" xr:uid="{00000000-0005-0000-0000-00003D010000}"/>
    <cellStyle name="Currency 3 2 2" xfId="335" xr:uid="{00000000-0005-0000-0000-00003E010000}"/>
    <cellStyle name="Currency 3 3" xfId="336" xr:uid="{00000000-0005-0000-0000-00003F010000}"/>
    <cellStyle name="Currency 3 4" xfId="337" xr:uid="{00000000-0005-0000-0000-000040010000}"/>
    <cellStyle name="Currency 4" xfId="338" xr:uid="{00000000-0005-0000-0000-000041010000}"/>
    <cellStyle name="Currency 5" xfId="339" xr:uid="{00000000-0005-0000-0000-000042010000}"/>
    <cellStyle name="Explanatory Text 2" xfId="340" xr:uid="{00000000-0005-0000-0000-000043010000}"/>
    <cellStyle name="Explanatory Text 2 2" xfId="341" xr:uid="{00000000-0005-0000-0000-000044010000}"/>
    <cellStyle name="Explanatory Text 3" xfId="342" xr:uid="{00000000-0005-0000-0000-000045010000}"/>
    <cellStyle name="Explanatory Text 4" xfId="343" xr:uid="{00000000-0005-0000-0000-000046010000}"/>
    <cellStyle name="g4Num" xfId="344" xr:uid="{00000000-0005-0000-0000-000047010000}"/>
    <cellStyle name="g4Percent" xfId="345" xr:uid="{00000000-0005-0000-0000-000048010000}"/>
    <cellStyle name="gAsDays" xfId="346" xr:uid="{00000000-0005-0000-0000-000049010000}"/>
    <cellStyle name="gAsMultiple" xfId="347" xr:uid="{00000000-0005-0000-0000-00004A010000}"/>
    <cellStyle name="gAsNum" xfId="348" xr:uid="{00000000-0005-0000-0000-00004B010000}"/>
    <cellStyle name="gAsPercent" xfId="349" xr:uid="{00000000-0005-0000-0000-00004C010000}"/>
    <cellStyle name="gAsText" xfId="350" xr:uid="{00000000-0005-0000-0000-00004D010000}"/>
    <cellStyle name="gColumnTop" xfId="351" xr:uid="{00000000-0005-0000-0000-00004E010000}"/>
    <cellStyle name="gDays" xfId="352" xr:uid="{00000000-0005-0000-0000-00004F010000}"/>
    <cellStyle name="gHeading" xfId="353" xr:uid="{00000000-0005-0000-0000-000050010000}"/>
    <cellStyle name="gLastStep" xfId="354" xr:uid="{00000000-0005-0000-0000-000051010000}"/>
    <cellStyle name="gMultiple" xfId="355" xr:uid="{00000000-0005-0000-0000-000052010000}"/>
    <cellStyle name="gNum" xfId="356" xr:uid="{00000000-0005-0000-0000-000053010000}"/>
    <cellStyle name="Good 2" xfId="357" xr:uid="{00000000-0005-0000-0000-000054010000}"/>
    <cellStyle name="Good 2 2" xfId="358" xr:uid="{00000000-0005-0000-0000-000055010000}"/>
    <cellStyle name="Good 3" xfId="359" xr:uid="{00000000-0005-0000-0000-000056010000}"/>
    <cellStyle name="Good 4" xfId="360" xr:uid="{00000000-0005-0000-0000-000057010000}"/>
    <cellStyle name="gPercent" xfId="361" xr:uid="{00000000-0005-0000-0000-000058010000}"/>
    <cellStyle name="gText" xfId="362" xr:uid="{00000000-0005-0000-0000-000059010000}"/>
    <cellStyle name="gUSD" xfId="363" xr:uid="{00000000-0005-0000-0000-00005A010000}"/>
    <cellStyle name="Heading 1 2" xfId="364" xr:uid="{00000000-0005-0000-0000-00005B010000}"/>
    <cellStyle name="Heading 1 2 2" xfId="365" xr:uid="{00000000-0005-0000-0000-00005C010000}"/>
    <cellStyle name="Heading 1 3" xfId="366" xr:uid="{00000000-0005-0000-0000-00005D010000}"/>
    <cellStyle name="Heading 1 4" xfId="367" xr:uid="{00000000-0005-0000-0000-00005E010000}"/>
    <cellStyle name="Heading 2 2" xfId="368" xr:uid="{00000000-0005-0000-0000-00005F010000}"/>
    <cellStyle name="Heading 2 2 2" xfId="369" xr:uid="{00000000-0005-0000-0000-000060010000}"/>
    <cellStyle name="Heading 2 3" xfId="370" xr:uid="{00000000-0005-0000-0000-000061010000}"/>
    <cellStyle name="Heading 2 4" xfId="371" xr:uid="{00000000-0005-0000-0000-000062010000}"/>
    <cellStyle name="Heading 3 2" xfId="372" xr:uid="{00000000-0005-0000-0000-000063010000}"/>
    <cellStyle name="Heading 3 2 2" xfId="373" xr:uid="{00000000-0005-0000-0000-000064010000}"/>
    <cellStyle name="Heading 3 3" xfId="374" xr:uid="{00000000-0005-0000-0000-000065010000}"/>
    <cellStyle name="Heading 3 3 2" xfId="375" xr:uid="{00000000-0005-0000-0000-000066010000}"/>
    <cellStyle name="Heading 3 3 3" xfId="376" xr:uid="{00000000-0005-0000-0000-000067010000}"/>
    <cellStyle name="Heading 3 3 4" xfId="377" xr:uid="{00000000-0005-0000-0000-000068010000}"/>
    <cellStyle name="Heading 3 4" xfId="378" xr:uid="{00000000-0005-0000-0000-000069010000}"/>
    <cellStyle name="Heading 3 4 2" xfId="379" xr:uid="{00000000-0005-0000-0000-00006A010000}"/>
    <cellStyle name="Heading 3 4 3" xfId="380" xr:uid="{00000000-0005-0000-0000-00006B010000}"/>
    <cellStyle name="Heading 3 4 4" xfId="381" xr:uid="{00000000-0005-0000-0000-00006C010000}"/>
    <cellStyle name="Heading 4 2" xfId="382" xr:uid="{00000000-0005-0000-0000-00006D010000}"/>
    <cellStyle name="Heading 4 2 2" xfId="383" xr:uid="{00000000-0005-0000-0000-00006E010000}"/>
    <cellStyle name="Heading 4 3" xfId="384" xr:uid="{00000000-0005-0000-0000-00006F010000}"/>
    <cellStyle name="Heading 4 4" xfId="385" xr:uid="{00000000-0005-0000-0000-000070010000}"/>
    <cellStyle name="Hyperlink" xfId="980" builtinId="8"/>
    <cellStyle name="Hyperlink 2" xfId="13" xr:uid="{00000000-0005-0000-0000-000071010000}"/>
    <cellStyle name="Input 2" xfId="386" xr:uid="{00000000-0005-0000-0000-000072010000}"/>
    <cellStyle name="Input 2 2" xfId="387" xr:uid="{00000000-0005-0000-0000-000073010000}"/>
    <cellStyle name="Input 3" xfId="388" xr:uid="{00000000-0005-0000-0000-000074010000}"/>
    <cellStyle name="Input 3 10" xfId="389" xr:uid="{00000000-0005-0000-0000-000075010000}"/>
    <cellStyle name="Input 3 10 2" xfId="390" xr:uid="{00000000-0005-0000-0000-000076010000}"/>
    <cellStyle name="Input 3 11" xfId="391" xr:uid="{00000000-0005-0000-0000-000077010000}"/>
    <cellStyle name="Input 3 2" xfId="392" xr:uid="{00000000-0005-0000-0000-000078010000}"/>
    <cellStyle name="Input 3 2 10" xfId="393" xr:uid="{00000000-0005-0000-0000-000079010000}"/>
    <cellStyle name="Input 3 2 2" xfId="394" xr:uid="{00000000-0005-0000-0000-00007A010000}"/>
    <cellStyle name="Input 3 2 2 2" xfId="395" xr:uid="{00000000-0005-0000-0000-00007B010000}"/>
    <cellStyle name="Input 3 2 2 2 2" xfId="396" xr:uid="{00000000-0005-0000-0000-00007C010000}"/>
    <cellStyle name="Input 3 2 2 3" xfId="397" xr:uid="{00000000-0005-0000-0000-00007D010000}"/>
    <cellStyle name="Input 3 2 3" xfId="398" xr:uid="{00000000-0005-0000-0000-00007E010000}"/>
    <cellStyle name="Input 3 2 3 2" xfId="399" xr:uid="{00000000-0005-0000-0000-00007F010000}"/>
    <cellStyle name="Input 3 2 3 2 2" xfId="400" xr:uid="{00000000-0005-0000-0000-000080010000}"/>
    <cellStyle name="Input 3 2 3 3" xfId="401" xr:uid="{00000000-0005-0000-0000-000081010000}"/>
    <cellStyle name="Input 3 2 4" xfId="402" xr:uid="{00000000-0005-0000-0000-000082010000}"/>
    <cellStyle name="Input 3 2 4 2" xfId="403" xr:uid="{00000000-0005-0000-0000-000083010000}"/>
    <cellStyle name="Input 3 2 4 2 2" xfId="404" xr:uid="{00000000-0005-0000-0000-000084010000}"/>
    <cellStyle name="Input 3 2 4 3" xfId="405" xr:uid="{00000000-0005-0000-0000-000085010000}"/>
    <cellStyle name="Input 3 2 5" xfId="406" xr:uid="{00000000-0005-0000-0000-000086010000}"/>
    <cellStyle name="Input 3 2 5 2" xfId="407" xr:uid="{00000000-0005-0000-0000-000087010000}"/>
    <cellStyle name="Input 3 2 5 2 2" xfId="408" xr:uid="{00000000-0005-0000-0000-000088010000}"/>
    <cellStyle name="Input 3 2 5 3" xfId="409" xr:uid="{00000000-0005-0000-0000-000089010000}"/>
    <cellStyle name="Input 3 2 6" xfId="410" xr:uid="{00000000-0005-0000-0000-00008A010000}"/>
    <cellStyle name="Input 3 2 6 2" xfId="411" xr:uid="{00000000-0005-0000-0000-00008B010000}"/>
    <cellStyle name="Input 3 2 6 2 2" xfId="412" xr:uid="{00000000-0005-0000-0000-00008C010000}"/>
    <cellStyle name="Input 3 2 6 3" xfId="413" xr:uid="{00000000-0005-0000-0000-00008D010000}"/>
    <cellStyle name="Input 3 2 7" xfId="414" xr:uid="{00000000-0005-0000-0000-00008E010000}"/>
    <cellStyle name="Input 3 2 7 2" xfId="415" xr:uid="{00000000-0005-0000-0000-00008F010000}"/>
    <cellStyle name="Input 3 2 7 2 2" xfId="416" xr:uid="{00000000-0005-0000-0000-000090010000}"/>
    <cellStyle name="Input 3 2 7 3" xfId="417" xr:uid="{00000000-0005-0000-0000-000091010000}"/>
    <cellStyle name="Input 3 2 8" xfId="418" xr:uid="{00000000-0005-0000-0000-000092010000}"/>
    <cellStyle name="Input 3 2 8 2" xfId="419" xr:uid="{00000000-0005-0000-0000-000093010000}"/>
    <cellStyle name="Input 3 2 8 2 2" xfId="420" xr:uid="{00000000-0005-0000-0000-000094010000}"/>
    <cellStyle name="Input 3 2 8 3" xfId="421" xr:uid="{00000000-0005-0000-0000-000095010000}"/>
    <cellStyle name="Input 3 2 9" xfId="422" xr:uid="{00000000-0005-0000-0000-000096010000}"/>
    <cellStyle name="Input 3 2 9 2" xfId="423" xr:uid="{00000000-0005-0000-0000-000097010000}"/>
    <cellStyle name="Input 3 3" xfId="424" xr:uid="{00000000-0005-0000-0000-000098010000}"/>
    <cellStyle name="Input 3 3 2" xfId="425" xr:uid="{00000000-0005-0000-0000-000099010000}"/>
    <cellStyle name="Input 3 3 2 2" xfId="426" xr:uid="{00000000-0005-0000-0000-00009A010000}"/>
    <cellStyle name="Input 3 3 3" xfId="427" xr:uid="{00000000-0005-0000-0000-00009B010000}"/>
    <cellStyle name="Input 3 4" xfId="428" xr:uid="{00000000-0005-0000-0000-00009C010000}"/>
    <cellStyle name="Input 3 4 2" xfId="429" xr:uid="{00000000-0005-0000-0000-00009D010000}"/>
    <cellStyle name="Input 3 4 2 2" xfId="430" xr:uid="{00000000-0005-0000-0000-00009E010000}"/>
    <cellStyle name="Input 3 4 3" xfId="431" xr:uid="{00000000-0005-0000-0000-00009F010000}"/>
    <cellStyle name="Input 3 5" xfId="432" xr:uid="{00000000-0005-0000-0000-0000A0010000}"/>
    <cellStyle name="Input 3 5 2" xfId="433" xr:uid="{00000000-0005-0000-0000-0000A1010000}"/>
    <cellStyle name="Input 3 5 2 2" xfId="434" xr:uid="{00000000-0005-0000-0000-0000A2010000}"/>
    <cellStyle name="Input 3 5 3" xfId="435" xr:uid="{00000000-0005-0000-0000-0000A3010000}"/>
    <cellStyle name="Input 3 6" xfId="436" xr:uid="{00000000-0005-0000-0000-0000A4010000}"/>
    <cellStyle name="Input 3 6 2" xfId="437" xr:uid="{00000000-0005-0000-0000-0000A5010000}"/>
    <cellStyle name="Input 3 6 2 2" xfId="438" xr:uid="{00000000-0005-0000-0000-0000A6010000}"/>
    <cellStyle name="Input 3 6 3" xfId="439" xr:uid="{00000000-0005-0000-0000-0000A7010000}"/>
    <cellStyle name="Input 3 7" xfId="440" xr:uid="{00000000-0005-0000-0000-0000A8010000}"/>
    <cellStyle name="Input 3 7 2" xfId="441" xr:uid="{00000000-0005-0000-0000-0000A9010000}"/>
    <cellStyle name="Input 3 7 2 2" xfId="442" xr:uid="{00000000-0005-0000-0000-0000AA010000}"/>
    <cellStyle name="Input 3 7 3" xfId="443" xr:uid="{00000000-0005-0000-0000-0000AB010000}"/>
    <cellStyle name="Input 3 8" xfId="444" xr:uid="{00000000-0005-0000-0000-0000AC010000}"/>
    <cellStyle name="Input 3 8 2" xfId="445" xr:uid="{00000000-0005-0000-0000-0000AD010000}"/>
    <cellStyle name="Input 3 8 2 2" xfId="446" xr:uid="{00000000-0005-0000-0000-0000AE010000}"/>
    <cellStyle name="Input 3 8 3" xfId="447" xr:uid="{00000000-0005-0000-0000-0000AF010000}"/>
    <cellStyle name="Input 3 9" xfId="448" xr:uid="{00000000-0005-0000-0000-0000B0010000}"/>
    <cellStyle name="Input 3 9 2" xfId="449" xr:uid="{00000000-0005-0000-0000-0000B1010000}"/>
    <cellStyle name="Input 3 9 2 2" xfId="450" xr:uid="{00000000-0005-0000-0000-0000B2010000}"/>
    <cellStyle name="Input 3 9 3" xfId="451" xr:uid="{00000000-0005-0000-0000-0000B3010000}"/>
    <cellStyle name="Input 4" xfId="452" xr:uid="{00000000-0005-0000-0000-0000B4010000}"/>
    <cellStyle name="Input 4 10" xfId="453" xr:uid="{00000000-0005-0000-0000-0000B5010000}"/>
    <cellStyle name="Input 4 10 2" xfId="454" xr:uid="{00000000-0005-0000-0000-0000B6010000}"/>
    <cellStyle name="Input 4 11" xfId="455" xr:uid="{00000000-0005-0000-0000-0000B7010000}"/>
    <cellStyle name="Input 4 2" xfId="456" xr:uid="{00000000-0005-0000-0000-0000B8010000}"/>
    <cellStyle name="Input 4 2 10" xfId="457" xr:uid="{00000000-0005-0000-0000-0000B9010000}"/>
    <cellStyle name="Input 4 2 2" xfId="458" xr:uid="{00000000-0005-0000-0000-0000BA010000}"/>
    <cellStyle name="Input 4 2 2 2" xfId="459" xr:uid="{00000000-0005-0000-0000-0000BB010000}"/>
    <cellStyle name="Input 4 2 2 2 2" xfId="460" xr:uid="{00000000-0005-0000-0000-0000BC010000}"/>
    <cellStyle name="Input 4 2 2 3" xfId="461" xr:uid="{00000000-0005-0000-0000-0000BD010000}"/>
    <cellStyle name="Input 4 2 3" xfId="462" xr:uid="{00000000-0005-0000-0000-0000BE010000}"/>
    <cellStyle name="Input 4 2 3 2" xfId="463" xr:uid="{00000000-0005-0000-0000-0000BF010000}"/>
    <cellStyle name="Input 4 2 3 2 2" xfId="464" xr:uid="{00000000-0005-0000-0000-0000C0010000}"/>
    <cellStyle name="Input 4 2 3 3" xfId="465" xr:uid="{00000000-0005-0000-0000-0000C1010000}"/>
    <cellStyle name="Input 4 2 4" xfId="466" xr:uid="{00000000-0005-0000-0000-0000C2010000}"/>
    <cellStyle name="Input 4 2 4 2" xfId="467" xr:uid="{00000000-0005-0000-0000-0000C3010000}"/>
    <cellStyle name="Input 4 2 4 2 2" xfId="468" xr:uid="{00000000-0005-0000-0000-0000C4010000}"/>
    <cellStyle name="Input 4 2 4 3" xfId="469" xr:uid="{00000000-0005-0000-0000-0000C5010000}"/>
    <cellStyle name="Input 4 2 5" xfId="470" xr:uid="{00000000-0005-0000-0000-0000C6010000}"/>
    <cellStyle name="Input 4 2 5 2" xfId="471" xr:uid="{00000000-0005-0000-0000-0000C7010000}"/>
    <cellStyle name="Input 4 2 5 2 2" xfId="472" xr:uid="{00000000-0005-0000-0000-0000C8010000}"/>
    <cellStyle name="Input 4 2 5 3" xfId="473" xr:uid="{00000000-0005-0000-0000-0000C9010000}"/>
    <cellStyle name="Input 4 2 6" xfId="474" xr:uid="{00000000-0005-0000-0000-0000CA010000}"/>
    <cellStyle name="Input 4 2 6 2" xfId="475" xr:uid="{00000000-0005-0000-0000-0000CB010000}"/>
    <cellStyle name="Input 4 2 6 2 2" xfId="476" xr:uid="{00000000-0005-0000-0000-0000CC010000}"/>
    <cellStyle name="Input 4 2 6 3" xfId="477" xr:uid="{00000000-0005-0000-0000-0000CD010000}"/>
    <cellStyle name="Input 4 2 7" xfId="478" xr:uid="{00000000-0005-0000-0000-0000CE010000}"/>
    <cellStyle name="Input 4 2 7 2" xfId="479" xr:uid="{00000000-0005-0000-0000-0000CF010000}"/>
    <cellStyle name="Input 4 2 7 2 2" xfId="480" xr:uid="{00000000-0005-0000-0000-0000D0010000}"/>
    <cellStyle name="Input 4 2 7 3" xfId="481" xr:uid="{00000000-0005-0000-0000-0000D1010000}"/>
    <cellStyle name="Input 4 2 8" xfId="482" xr:uid="{00000000-0005-0000-0000-0000D2010000}"/>
    <cellStyle name="Input 4 2 8 2" xfId="483" xr:uid="{00000000-0005-0000-0000-0000D3010000}"/>
    <cellStyle name="Input 4 2 8 2 2" xfId="484" xr:uid="{00000000-0005-0000-0000-0000D4010000}"/>
    <cellStyle name="Input 4 2 8 3" xfId="485" xr:uid="{00000000-0005-0000-0000-0000D5010000}"/>
    <cellStyle name="Input 4 2 9" xfId="486" xr:uid="{00000000-0005-0000-0000-0000D6010000}"/>
    <cellStyle name="Input 4 2 9 2" xfId="487" xr:uid="{00000000-0005-0000-0000-0000D7010000}"/>
    <cellStyle name="Input 4 3" xfId="488" xr:uid="{00000000-0005-0000-0000-0000D8010000}"/>
    <cellStyle name="Input 4 3 2" xfId="489" xr:uid="{00000000-0005-0000-0000-0000D9010000}"/>
    <cellStyle name="Input 4 3 2 2" xfId="490" xr:uid="{00000000-0005-0000-0000-0000DA010000}"/>
    <cellStyle name="Input 4 3 3" xfId="491" xr:uid="{00000000-0005-0000-0000-0000DB010000}"/>
    <cellStyle name="Input 4 4" xfId="492" xr:uid="{00000000-0005-0000-0000-0000DC010000}"/>
    <cellStyle name="Input 4 4 2" xfId="493" xr:uid="{00000000-0005-0000-0000-0000DD010000}"/>
    <cellStyle name="Input 4 4 2 2" xfId="494" xr:uid="{00000000-0005-0000-0000-0000DE010000}"/>
    <cellStyle name="Input 4 4 3" xfId="495" xr:uid="{00000000-0005-0000-0000-0000DF010000}"/>
    <cellStyle name="Input 4 5" xfId="496" xr:uid="{00000000-0005-0000-0000-0000E0010000}"/>
    <cellStyle name="Input 4 5 2" xfId="497" xr:uid="{00000000-0005-0000-0000-0000E1010000}"/>
    <cellStyle name="Input 4 5 2 2" xfId="498" xr:uid="{00000000-0005-0000-0000-0000E2010000}"/>
    <cellStyle name="Input 4 5 3" xfId="499" xr:uid="{00000000-0005-0000-0000-0000E3010000}"/>
    <cellStyle name="Input 4 6" xfId="500" xr:uid="{00000000-0005-0000-0000-0000E4010000}"/>
    <cellStyle name="Input 4 6 2" xfId="501" xr:uid="{00000000-0005-0000-0000-0000E5010000}"/>
    <cellStyle name="Input 4 6 2 2" xfId="502" xr:uid="{00000000-0005-0000-0000-0000E6010000}"/>
    <cellStyle name="Input 4 6 3" xfId="503" xr:uid="{00000000-0005-0000-0000-0000E7010000}"/>
    <cellStyle name="Input 4 7" xfId="504" xr:uid="{00000000-0005-0000-0000-0000E8010000}"/>
    <cellStyle name="Input 4 7 2" xfId="505" xr:uid="{00000000-0005-0000-0000-0000E9010000}"/>
    <cellStyle name="Input 4 7 2 2" xfId="506" xr:uid="{00000000-0005-0000-0000-0000EA010000}"/>
    <cellStyle name="Input 4 7 3" xfId="507" xr:uid="{00000000-0005-0000-0000-0000EB010000}"/>
    <cellStyle name="Input 4 8" xfId="508" xr:uid="{00000000-0005-0000-0000-0000EC010000}"/>
    <cellStyle name="Input 4 8 2" xfId="509" xr:uid="{00000000-0005-0000-0000-0000ED010000}"/>
    <cellStyle name="Input 4 8 2 2" xfId="510" xr:uid="{00000000-0005-0000-0000-0000EE010000}"/>
    <cellStyle name="Input 4 8 3" xfId="511" xr:uid="{00000000-0005-0000-0000-0000EF010000}"/>
    <cellStyle name="Input 4 9" xfId="512" xr:uid="{00000000-0005-0000-0000-0000F0010000}"/>
    <cellStyle name="Input 4 9 2" xfId="513" xr:uid="{00000000-0005-0000-0000-0000F1010000}"/>
    <cellStyle name="Input 4 9 2 2" xfId="514" xr:uid="{00000000-0005-0000-0000-0000F2010000}"/>
    <cellStyle name="Input 4 9 3" xfId="515" xr:uid="{00000000-0005-0000-0000-0000F3010000}"/>
    <cellStyle name="Invisible" xfId="516" xr:uid="{00000000-0005-0000-0000-0000F4010000}"/>
    <cellStyle name="Linked Cell 2" xfId="517" xr:uid="{00000000-0005-0000-0000-0000F5010000}"/>
    <cellStyle name="Linked Cell 2 2" xfId="518" xr:uid="{00000000-0005-0000-0000-0000F6010000}"/>
    <cellStyle name="Linked Cell 3" xfId="519" xr:uid="{00000000-0005-0000-0000-0000F7010000}"/>
    <cellStyle name="Linked Cell 4" xfId="520" xr:uid="{00000000-0005-0000-0000-0000F8010000}"/>
    <cellStyle name="Neutral 2" xfId="521" xr:uid="{00000000-0005-0000-0000-0000F9010000}"/>
    <cellStyle name="Neutral 2 2" xfId="522" xr:uid="{00000000-0005-0000-0000-0000FA010000}"/>
    <cellStyle name="Neutral 3" xfId="523" xr:uid="{00000000-0005-0000-0000-0000FB010000}"/>
    <cellStyle name="Neutral 4" xfId="524" xr:uid="{00000000-0005-0000-0000-0000FC010000}"/>
    <cellStyle name="NewColumnHeaderNormal" xfId="525" xr:uid="{00000000-0005-0000-0000-0000FD010000}"/>
    <cellStyle name="NewSectionHeaderNormal" xfId="526" xr:uid="{00000000-0005-0000-0000-0000FE010000}"/>
    <cellStyle name="NewTitleNormal" xfId="527" xr:uid="{00000000-0005-0000-0000-0000FF010000}"/>
    <cellStyle name="Normal" xfId="0" builtinId="0"/>
    <cellStyle name="Normal 10" xfId="528" xr:uid="{00000000-0005-0000-0000-000001020000}"/>
    <cellStyle name="Normal 11" xfId="529" xr:uid="{00000000-0005-0000-0000-000002020000}"/>
    <cellStyle name="Normal 2" xfId="14" xr:uid="{00000000-0005-0000-0000-000003020000}"/>
    <cellStyle name="Normal 2 2" xfId="15" xr:uid="{00000000-0005-0000-0000-000004020000}"/>
    <cellStyle name="Normal 2 2 2" xfId="27" xr:uid="{00000000-0005-0000-0000-000005020000}"/>
    <cellStyle name="Normal 2 2 2 2" xfId="28" xr:uid="{00000000-0005-0000-0000-000006020000}"/>
    <cellStyle name="Normal 2 2 2 3" xfId="530" xr:uid="{00000000-0005-0000-0000-000007020000}"/>
    <cellStyle name="Normal 2 3" xfId="531" xr:uid="{00000000-0005-0000-0000-000008020000}"/>
    <cellStyle name="Normal 2 4" xfId="532" xr:uid="{00000000-0005-0000-0000-000009020000}"/>
    <cellStyle name="Normal 2 5" xfId="533" xr:uid="{00000000-0005-0000-0000-00000A020000}"/>
    <cellStyle name="Normal 3" xfId="16" xr:uid="{00000000-0005-0000-0000-00000B020000}"/>
    <cellStyle name="Normal 3 2" xfId="534" xr:uid="{00000000-0005-0000-0000-00000C020000}"/>
    <cellStyle name="Normal 3 2 2" xfId="535" xr:uid="{00000000-0005-0000-0000-00000D020000}"/>
    <cellStyle name="Normal 3 2 2 2" xfId="536" xr:uid="{00000000-0005-0000-0000-00000E020000}"/>
    <cellStyle name="Normal 3 2 2 3" xfId="537" xr:uid="{00000000-0005-0000-0000-00000F020000}"/>
    <cellStyle name="Normal 3 3" xfId="538" xr:uid="{00000000-0005-0000-0000-000010020000}"/>
    <cellStyle name="Normal 4" xfId="17" xr:uid="{00000000-0005-0000-0000-000011020000}"/>
    <cellStyle name="Normal 4 2" xfId="18" xr:uid="{00000000-0005-0000-0000-000012020000}"/>
    <cellStyle name="Normal 4 2 2" xfId="539" xr:uid="{00000000-0005-0000-0000-000013020000}"/>
    <cellStyle name="Normal 4 2 3" xfId="540" xr:uid="{00000000-0005-0000-0000-000014020000}"/>
    <cellStyle name="Normal 5" xfId="19" xr:uid="{00000000-0005-0000-0000-000015020000}"/>
    <cellStyle name="Normal 5 2" xfId="30" xr:uid="{00000000-0005-0000-0000-000016020000}"/>
    <cellStyle name="Normal 5 2 2" xfId="541" xr:uid="{00000000-0005-0000-0000-000017020000}"/>
    <cellStyle name="Normal 5 2 3" xfId="542" xr:uid="{00000000-0005-0000-0000-000018020000}"/>
    <cellStyle name="Normal 5 2 4" xfId="543" xr:uid="{00000000-0005-0000-0000-000019020000}"/>
    <cellStyle name="Normal 5 3" xfId="544" xr:uid="{00000000-0005-0000-0000-00001A020000}"/>
    <cellStyle name="Normal 5 3 2" xfId="545" xr:uid="{00000000-0005-0000-0000-00001B020000}"/>
    <cellStyle name="Normal 5 3 3" xfId="546" xr:uid="{00000000-0005-0000-0000-00001C020000}"/>
    <cellStyle name="Normal 5 3 4" xfId="547" xr:uid="{00000000-0005-0000-0000-00001D020000}"/>
    <cellStyle name="Normal 5 4" xfId="548" xr:uid="{00000000-0005-0000-0000-00001E020000}"/>
    <cellStyle name="Normal 5 4 2" xfId="549" xr:uid="{00000000-0005-0000-0000-00001F020000}"/>
    <cellStyle name="Normal 5 4 3" xfId="550" xr:uid="{00000000-0005-0000-0000-000020020000}"/>
    <cellStyle name="Normal 5 4 4" xfId="551" xr:uid="{00000000-0005-0000-0000-000021020000}"/>
    <cellStyle name="Normal 5 5" xfId="552" xr:uid="{00000000-0005-0000-0000-000022020000}"/>
    <cellStyle name="Normal 5 6" xfId="553" xr:uid="{00000000-0005-0000-0000-000023020000}"/>
    <cellStyle name="Normal 5 7" xfId="554" xr:uid="{00000000-0005-0000-0000-000024020000}"/>
    <cellStyle name="Normal 6" xfId="20" xr:uid="{00000000-0005-0000-0000-000025020000}"/>
    <cellStyle name="Normal 6 2" xfId="21" xr:uid="{00000000-0005-0000-0000-000026020000}"/>
    <cellStyle name="Normal 7" xfId="22" xr:uid="{00000000-0005-0000-0000-000027020000}"/>
    <cellStyle name="Normal 7 2" xfId="555" xr:uid="{00000000-0005-0000-0000-000028020000}"/>
    <cellStyle name="Normal 7 3" xfId="556" xr:uid="{00000000-0005-0000-0000-000029020000}"/>
    <cellStyle name="Normal 7 4" xfId="557" xr:uid="{00000000-0005-0000-0000-00002A020000}"/>
    <cellStyle name="Normal 7 5" xfId="558" xr:uid="{00000000-0005-0000-0000-00002B020000}"/>
    <cellStyle name="Normal 8" xfId="559" xr:uid="{00000000-0005-0000-0000-00002C020000}"/>
    <cellStyle name="Normal 8 2" xfId="560" xr:uid="{00000000-0005-0000-0000-00002D020000}"/>
    <cellStyle name="Normal 8 2 2" xfId="561" xr:uid="{00000000-0005-0000-0000-00002E020000}"/>
    <cellStyle name="Normal 8 2 2 2" xfId="562" xr:uid="{00000000-0005-0000-0000-00002F020000}"/>
    <cellStyle name="Normal 8 2 3" xfId="563" xr:uid="{00000000-0005-0000-0000-000030020000}"/>
    <cellStyle name="Normal 8 3" xfId="564" xr:uid="{00000000-0005-0000-0000-000031020000}"/>
    <cellStyle name="Normal 9" xfId="565" xr:uid="{00000000-0005-0000-0000-000032020000}"/>
    <cellStyle name="Normal 9 2" xfId="566" xr:uid="{00000000-0005-0000-0000-000033020000}"/>
    <cellStyle name="Normal_PSCB financials reporting template" xfId="1" xr:uid="{00000000-0005-0000-0000-000034020000}"/>
    <cellStyle name="Note 2" xfId="567" xr:uid="{00000000-0005-0000-0000-000035020000}"/>
    <cellStyle name="Note 2 2" xfId="568" xr:uid="{00000000-0005-0000-0000-000036020000}"/>
    <cellStyle name="Note 2 3" xfId="569" xr:uid="{00000000-0005-0000-0000-000037020000}"/>
    <cellStyle name="Note 2 4" xfId="570" xr:uid="{00000000-0005-0000-0000-000038020000}"/>
    <cellStyle name="Note 2 5" xfId="571" xr:uid="{00000000-0005-0000-0000-000039020000}"/>
    <cellStyle name="Note 3" xfId="572" xr:uid="{00000000-0005-0000-0000-00003A020000}"/>
    <cellStyle name="Note 3 10" xfId="573" xr:uid="{00000000-0005-0000-0000-00003B020000}"/>
    <cellStyle name="Note 3 10 2" xfId="574" xr:uid="{00000000-0005-0000-0000-00003C020000}"/>
    <cellStyle name="Note 3 11" xfId="575" xr:uid="{00000000-0005-0000-0000-00003D020000}"/>
    <cellStyle name="Note 3 2" xfId="576" xr:uid="{00000000-0005-0000-0000-00003E020000}"/>
    <cellStyle name="Note 3 2 10" xfId="577" xr:uid="{00000000-0005-0000-0000-00003F020000}"/>
    <cellStyle name="Note 3 2 2" xfId="578" xr:uid="{00000000-0005-0000-0000-000040020000}"/>
    <cellStyle name="Note 3 2 2 2" xfId="579" xr:uid="{00000000-0005-0000-0000-000041020000}"/>
    <cellStyle name="Note 3 2 2 2 2" xfId="580" xr:uid="{00000000-0005-0000-0000-000042020000}"/>
    <cellStyle name="Note 3 2 2 3" xfId="581" xr:uid="{00000000-0005-0000-0000-000043020000}"/>
    <cellStyle name="Note 3 2 3" xfId="582" xr:uid="{00000000-0005-0000-0000-000044020000}"/>
    <cellStyle name="Note 3 2 3 2" xfId="583" xr:uid="{00000000-0005-0000-0000-000045020000}"/>
    <cellStyle name="Note 3 2 3 2 2" xfId="584" xr:uid="{00000000-0005-0000-0000-000046020000}"/>
    <cellStyle name="Note 3 2 3 3" xfId="585" xr:uid="{00000000-0005-0000-0000-000047020000}"/>
    <cellStyle name="Note 3 2 4" xfId="586" xr:uid="{00000000-0005-0000-0000-000048020000}"/>
    <cellStyle name="Note 3 2 4 2" xfId="587" xr:uid="{00000000-0005-0000-0000-000049020000}"/>
    <cellStyle name="Note 3 2 4 2 2" xfId="588" xr:uid="{00000000-0005-0000-0000-00004A020000}"/>
    <cellStyle name="Note 3 2 4 3" xfId="589" xr:uid="{00000000-0005-0000-0000-00004B020000}"/>
    <cellStyle name="Note 3 2 5" xfId="590" xr:uid="{00000000-0005-0000-0000-00004C020000}"/>
    <cellStyle name="Note 3 2 5 2" xfId="591" xr:uid="{00000000-0005-0000-0000-00004D020000}"/>
    <cellStyle name="Note 3 2 5 2 2" xfId="592" xr:uid="{00000000-0005-0000-0000-00004E020000}"/>
    <cellStyle name="Note 3 2 5 3" xfId="593" xr:uid="{00000000-0005-0000-0000-00004F020000}"/>
    <cellStyle name="Note 3 2 6" xfId="594" xr:uid="{00000000-0005-0000-0000-000050020000}"/>
    <cellStyle name="Note 3 2 6 2" xfId="595" xr:uid="{00000000-0005-0000-0000-000051020000}"/>
    <cellStyle name="Note 3 2 6 2 2" xfId="596" xr:uid="{00000000-0005-0000-0000-000052020000}"/>
    <cellStyle name="Note 3 2 6 3" xfId="597" xr:uid="{00000000-0005-0000-0000-000053020000}"/>
    <cellStyle name="Note 3 2 7" xfId="598" xr:uid="{00000000-0005-0000-0000-000054020000}"/>
    <cellStyle name="Note 3 2 7 2" xfId="599" xr:uid="{00000000-0005-0000-0000-000055020000}"/>
    <cellStyle name="Note 3 2 7 2 2" xfId="600" xr:uid="{00000000-0005-0000-0000-000056020000}"/>
    <cellStyle name="Note 3 2 7 3" xfId="601" xr:uid="{00000000-0005-0000-0000-000057020000}"/>
    <cellStyle name="Note 3 2 8" xfId="602" xr:uid="{00000000-0005-0000-0000-000058020000}"/>
    <cellStyle name="Note 3 2 8 2" xfId="603" xr:uid="{00000000-0005-0000-0000-000059020000}"/>
    <cellStyle name="Note 3 2 8 2 2" xfId="604" xr:uid="{00000000-0005-0000-0000-00005A020000}"/>
    <cellStyle name="Note 3 2 8 3" xfId="605" xr:uid="{00000000-0005-0000-0000-00005B020000}"/>
    <cellStyle name="Note 3 2 9" xfId="606" xr:uid="{00000000-0005-0000-0000-00005C020000}"/>
    <cellStyle name="Note 3 2 9 2" xfId="607" xr:uid="{00000000-0005-0000-0000-00005D020000}"/>
    <cellStyle name="Note 3 3" xfId="608" xr:uid="{00000000-0005-0000-0000-00005E020000}"/>
    <cellStyle name="Note 3 3 2" xfId="609" xr:uid="{00000000-0005-0000-0000-00005F020000}"/>
    <cellStyle name="Note 3 3 2 2" xfId="610" xr:uid="{00000000-0005-0000-0000-000060020000}"/>
    <cellStyle name="Note 3 3 3" xfId="611" xr:uid="{00000000-0005-0000-0000-000061020000}"/>
    <cellStyle name="Note 3 4" xfId="612" xr:uid="{00000000-0005-0000-0000-000062020000}"/>
    <cellStyle name="Note 3 4 2" xfId="613" xr:uid="{00000000-0005-0000-0000-000063020000}"/>
    <cellStyle name="Note 3 4 2 2" xfId="614" xr:uid="{00000000-0005-0000-0000-000064020000}"/>
    <cellStyle name="Note 3 4 3" xfId="615" xr:uid="{00000000-0005-0000-0000-000065020000}"/>
    <cellStyle name="Note 3 5" xfId="616" xr:uid="{00000000-0005-0000-0000-000066020000}"/>
    <cellStyle name="Note 3 5 2" xfId="617" xr:uid="{00000000-0005-0000-0000-000067020000}"/>
    <cellStyle name="Note 3 5 2 2" xfId="618" xr:uid="{00000000-0005-0000-0000-000068020000}"/>
    <cellStyle name="Note 3 5 3" xfId="619" xr:uid="{00000000-0005-0000-0000-000069020000}"/>
    <cellStyle name="Note 3 6" xfId="620" xr:uid="{00000000-0005-0000-0000-00006A020000}"/>
    <cellStyle name="Note 3 6 2" xfId="621" xr:uid="{00000000-0005-0000-0000-00006B020000}"/>
    <cellStyle name="Note 3 6 2 2" xfId="622" xr:uid="{00000000-0005-0000-0000-00006C020000}"/>
    <cellStyle name="Note 3 6 3" xfId="623" xr:uid="{00000000-0005-0000-0000-00006D020000}"/>
    <cellStyle name="Note 3 7" xfId="624" xr:uid="{00000000-0005-0000-0000-00006E020000}"/>
    <cellStyle name="Note 3 7 2" xfId="625" xr:uid="{00000000-0005-0000-0000-00006F020000}"/>
    <cellStyle name="Note 3 7 2 2" xfId="626" xr:uid="{00000000-0005-0000-0000-000070020000}"/>
    <cellStyle name="Note 3 7 3" xfId="627" xr:uid="{00000000-0005-0000-0000-000071020000}"/>
    <cellStyle name="Note 3 8" xfId="628" xr:uid="{00000000-0005-0000-0000-000072020000}"/>
    <cellStyle name="Note 3 8 2" xfId="629" xr:uid="{00000000-0005-0000-0000-000073020000}"/>
    <cellStyle name="Note 3 8 2 2" xfId="630" xr:uid="{00000000-0005-0000-0000-000074020000}"/>
    <cellStyle name="Note 3 8 3" xfId="631" xr:uid="{00000000-0005-0000-0000-000075020000}"/>
    <cellStyle name="Note 3 9" xfId="632" xr:uid="{00000000-0005-0000-0000-000076020000}"/>
    <cellStyle name="Note 3 9 2" xfId="633" xr:uid="{00000000-0005-0000-0000-000077020000}"/>
    <cellStyle name="Note 3 9 2 2" xfId="634" xr:uid="{00000000-0005-0000-0000-000078020000}"/>
    <cellStyle name="Note 3 9 3" xfId="635" xr:uid="{00000000-0005-0000-0000-000079020000}"/>
    <cellStyle name="Note 4" xfId="636" xr:uid="{00000000-0005-0000-0000-00007A020000}"/>
    <cellStyle name="Note 5" xfId="637" xr:uid="{00000000-0005-0000-0000-00007B020000}"/>
    <cellStyle name="Note 5 10" xfId="638" xr:uid="{00000000-0005-0000-0000-00007C020000}"/>
    <cellStyle name="Note 5 10 2" xfId="639" xr:uid="{00000000-0005-0000-0000-00007D020000}"/>
    <cellStyle name="Note 5 11" xfId="640" xr:uid="{00000000-0005-0000-0000-00007E020000}"/>
    <cellStyle name="Note 5 2" xfId="641" xr:uid="{00000000-0005-0000-0000-00007F020000}"/>
    <cellStyle name="Note 5 2 10" xfId="642" xr:uid="{00000000-0005-0000-0000-000080020000}"/>
    <cellStyle name="Note 5 2 2" xfId="643" xr:uid="{00000000-0005-0000-0000-000081020000}"/>
    <cellStyle name="Note 5 2 2 2" xfId="644" xr:uid="{00000000-0005-0000-0000-000082020000}"/>
    <cellStyle name="Note 5 2 2 2 2" xfId="645" xr:uid="{00000000-0005-0000-0000-000083020000}"/>
    <cellStyle name="Note 5 2 2 3" xfId="646" xr:uid="{00000000-0005-0000-0000-000084020000}"/>
    <cellStyle name="Note 5 2 3" xfId="647" xr:uid="{00000000-0005-0000-0000-000085020000}"/>
    <cellStyle name="Note 5 2 3 2" xfId="648" xr:uid="{00000000-0005-0000-0000-000086020000}"/>
    <cellStyle name="Note 5 2 3 2 2" xfId="649" xr:uid="{00000000-0005-0000-0000-000087020000}"/>
    <cellStyle name="Note 5 2 3 3" xfId="650" xr:uid="{00000000-0005-0000-0000-000088020000}"/>
    <cellStyle name="Note 5 2 4" xfId="651" xr:uid="{00000000-0005-0000-0000-000089020000}"/>
    <cellStyle name="Note 5 2 4 2" xfId="652" xr:uid="{00000000-0005-0000-0000-00008A020000}"/>
    <cellStyle name="Note 5 2 4 2 2" xfId="653" xr:uid="{00000000-0005-0000-0000-00008B020000}"/>
    <cellStyle name="Note 5 2 4 3" xfId="654" xr:uid="{00000000-0005-0000-0000-00008C020000}"/>
    <cellStyle name="Note 5 2 5" xfId="655" xr:uid="{00000000-0005-0000-0000-00008D020000}"/>
    <cellStyle name="Note 5 2 5 2" xfId="656" xr:uid="{00000000-0005-0000-0000-00008E020000}"/>
    <cellStyle name="Note 5 2 5 2 2" xfId="657" xr:uid="{00000000-0005-0000-0000-00008F020000}"/>
    <cellStyle name="Note 5 2 5 3" xfId="658" xr:uid="{00000000-0005-0000-0000-000090020000}"/>
    <cellStyle name="Note 5 2 6" xfId="659" xr:uid="{00000000-0005-0000-0000-000091020000}"/>
    <cellStyle name="Note 5 2 6 2" xfId="660" xr:uid="{00000000-0005-0000-0000-000092020000}"/>
    <cellStyle name="Note 5 2 6 2 2" xfId="661" xr:uid="{00000000-0005-0000-0000-000093020000}"/>
    <cellStyle name="Note 5 2 6 3" xfId="662" xr:uid="{00000000-0005-0000-0000-000094020000}"/>
    <cellStyle name="Note 5 2 7" xfId="663" xr:uid="{00000000-0005-0000-0000-000095020000}"/>
    <cellStyle name="Note 5 2 7 2" xfId="664" xr:uid="{00000000-0005-0000-0000-000096020000}"/>
    <cellStyle name="Note 5 2 7 2 2" xfId="665" xr:uid="{00000000-0005-0000-0000-000097020000}"/>
    <cellStyle name="Note 5 2 7 3" xfId="666" xr:uid="{00000000-0005-0000-0000-000098020000}"/>
    <cellStyle name="Note 5 2 8" xfId="667" xr:uid="{00000000-0005-0000-0000-000099020000}"/>
    <cellStyle name="Note 5 2 8 2" xfId="668" xr:uid="{00000000-0005-0000-0000-00009A020000}"/>
    <cellStyle name="Note 5 2 8 2 2" xfId="669" xr:uid="{00000000-0005-0000-0000-00009B020000}"/>
    <cellStyle name="Note 5 2 8 3" xfId="670" xr:uid="{00000000-0005-0000-0000-00009C020000}"/>
    <cellStyle name="Note 5 2 9" xfId="671" xr:uid="{00000000-0005-0000-0000-00009D020000}"/>
    <cellStyle name="Note 5 2 9 2" xfId="672" xr:uid="{00000000-0005-0000-0000-00009E020000}"/>
    <cellStyle name="Note 5 3" xfId="673" xr:uid="{00000000-0005-0000-0000-00009F020000}"/>
    <cellStyle name="Note 5 3 2" xfId="674" xr:uid="{00000000-0005-0000-0000-0000A0020000}"/>
    <cellStyle name="Note 5 3 2 2" xfId="675" xr:uid="{00000000-0005-0000-0000-0000A1020000}"/>
    <cellStyle name="Note 5 3 3" xfId="676" xr:uid="{00000000-0005-0000-0000-0000A2020000}"/>
    <cellStyle name="Note 5 4" xfId="677" xr:uid="{00000000-0005-0000-0000-0000A3020000}"/>
    <cellStyle name="Note 5 4 2" xfId="678" xr:uid="{00000000-0005-0000-0000-0000A4020000}"/>
    <cellStyle name="Note 5 4 2 2" xfId="679" xr:uid="{00000000-0005-0000-0000-0000A5020000}"/>
    <cellStyle name="Note 5 4 3" xfId="680" xr:uid="{00000000-0005-0000-0000-0000A6020000}"/>
    <cellStyle name="Note 5 5" xfId="681" xr:uid="{00000000-0005-0000-0000-0000A7020000}"/>
    <cellStyle name="Note 5 5 2" xfId="682" xr:uid="{00000000-0005-0000-0000-0000A8020000}"/>
    <cellStyle name="Note 5 5 2 2" xfId="683" xr:uid="{00000000-0005-0000-0000-0000A9020000}"/>
    <cellStyle name="Note 5 5 3" xfId="684" xr:uid="{00000000-0005-0000-0000-0000AA020000}"/>
    <cellStyle name="Note 5 6" xfId="685" xr:uid="{00000000-0005-0000-0000-0000AB020000}"/>
    <cellStyle name="Note 5 6 2" xfId="686" xr:uid="{00000000-0005-0000-0000-0000AC020000}"/>
    <cellStyle name="Note 5 6 2 2" xfId="687" xr:uid="{00000000-0005-0000-0000-0000AD020000}"/>
    <cellStyle name="Note 5 6 3" xfId="688" xr:uid="{00000000-0005-0000-0000-0000AE020000}"/>
    <cellStyle name="Note 5 7" xfId="689" xr:uid="{00000000-0005-0000-0000-0000AF020000}"/>
    <cellStyle name="Note 5 7 2" xfId="690" xr:uid="{00000000-0005-0000-0000-0000B0020000}"/>
    <cellStyle name="Note 5 7 2 2" xfId="691" xr:uid="{00000000-0005-0000-0000-0000B1020000}"/>
    <cellStyle name="Note 5 7 3" xfId="692" xr:uid="{00000000-0005-0000-0000-0000B2020000}"/>
    <cellStyle name="Note 5 8" xfId="693" xr:uid="{00000000-0005-0000-0000-0000B3020000}"/>
    <cellStyle name="Note 5 8 2" xfId="694" xr:uid="{00000000-0005-0000-0000-0000B4020000}"/>
    <cellStyle name="Note 5 8 2 2" xfId="695" xr:uid="{00000000-0005-0000-0000-0000B5020000}"/>
    <cellStyle name="Note 5 8 3" xfId="696" xr:uid="{00000000-0005-0000-0000-0000B6020000}"/>
    <cellStyle name="Note 5 9" xfId="697" xr:uid="{00000000-0005-0000-0000-0000B7020000}"/>
    <cellStyle name="Note 5 9 2" xfId="698" xr:uid="{00000000-0005-0000-0000-0000B8020000}"/>
    <cellStyle name="Note 5 9 2 2" xfId="699" xr:uid="{00000000-0005-0000-0000-0000B9020000}"/>
    <cellStyle name="Note 5 9 3" xfId="700" xr:uid="{00000000-0005-0000-0000-0000BA020000}"/>
    <cellStyle name="Output 2" xfId="701" xr:uid="{00000000-0005-0000-0000-0000BB020000}"/>
    <cellStyle name="Output 2 2" xfId="702" xr:uid="{00000000-0005-0000-0000-0000BC020000}"/>
    <cellStyle name="Output 3" xfId="703" xr:uid="{00000000-0005-0000-0000-0000BD020000}"/>
    <cellStyle name="Output 3 10" xfId="704" xr:uid="{00000000-0005-0000-0000-0000BE020000}"/>
    <cellStyle name="Output 3 10 2" xfId="705" xr:uid="{00000000-0005-0000-0000-0000BF020000}"/>
    <cellStyle name="Output 3 11" xfId="706" xr:uid="{00000000-0005-0000-0000-0000C0020000}"/>
    <cellStyle name="Output 3 2" xfId="707" xr:uid="{00000000-0005-0000-0000-0000C1020000}"/>
    <cellStyle name="Output 3 2 10" xfId="708" xr:uid="{00000000-0005-0000-0000-0000C2020000}"/>
    <cellStyle name="Output 3 2 2" xfId="709" xr:uid="{00000000-0005-0000-0000-0000C3020000}"/>
    <cellStyle name="Output 3 2 2 2" xfId="710" xr:uid="{00000000-0005-0000-0000-0000C4020000}"/>
    <cellStyle name="Output 3 2 2 2 2" xfId="711" xr:uid="{00000000-0005-0000-0000-0000C5020000}"/>
    <cellStyle name="Output 3 2 2 3" xfId="712" xr:uid="{00000000-0005-0000-0000-0000C6020000}"/>
    <cellStyle name="Output 3 2 3" xfId="713" xr:uid="{00000000-0005-0000-0000-0000C7020000}"/>
    <cellStyle name="Output 3 2 3 2" xfId="714" xr:uid="{00000000-0005-0000-0000-0000C8020000}"/>
    <cellStyle name="Output 3 2 3 2 2" xfId="715" xr:uid="{00000000-0005-0000-0000-0000C9020000}"/>
    <cellStyle name="Output 3 2 3 3" xfId="716" xr:uid="{00000000-0005-0000-0000-0000CA020000}"/>
    <cellStyle name="Output 3 2 4" xfId="717" xr:uid="{00000000-0005-0000-0000-0000CB020000}"/>
    <cellStyle name="Output 3 2 4 2" xfId="718" xr:uid="{00000000-0005-0000-0000-0000CC020000}"/>
    <cellStyle name="Output 3 2 4 2 2" xfId="719" xr:uid="{00000000-0005-0000-0000-0000CD020000}"/>
    <cellStyle name="Output 3 2 4 3" xfId="720" xr:uid="{00000000-0005-0000-0000-0000CE020000}"/>
    <cellStyle name="Output 3 2 5" xfId="721" xr:uid="{00000000-0005-0000-0000-0000CF020000}"/>
    <cellStyle name="Output 3 2 5 2" xfId="722" xr:uid="{00000000-0005-0000-0000-0000D0020000}"/>
    <cellStyle name="Output 3 2 5 2 2" xfId="723" xr:uid="{00000000-0005-0000-0000-0000D1020000}"/>
    <cellStyle name="Output 3 2 5 3" xfId="724" xr:uid="{00000000-0005-0000-0000-0000D2020000}"/>
    <cellStyle name="Output 3 2 6" xfId="725" xr:uid="{00000000-0005-0000-0000-0000D3020000}"/>
    <cellStyle name="Output 3 2 6 2" xfId="726" xr:uid="{00000000-0005-0000-0000-0000D4020000}"/>
    <cellStyle name="Output 3 2 6 2 2" xfId="727" xr:uid="{00000000-0005-0000-0000-0000D5020000}"/>
    <cellStyle name="Output 3 2 6 3" xfId="728" xr:uid="{00000000-0005-0000-0000-0000D6020000}"/>
    <cellStyle name="Output 3 2 7" xfId="729" xr:uid="{00000000-0005-0000-0000-0000D7020000}"/>
    <cellStyle name="Output 3 2 7 2" xfId="730" xr:uid="{00000000-0005-0000-0000-0000D8020000}"/>
    <cellStyle name="Output 3 2 7 2 2" xfId="731" xr:uid="{00000000-0005-0000-0000-0000D9020000}"/>
    <cellStyle name="Output 3 2 7 3" xfId="732" xr:uid="{00000000-0005-0000-0000-0000DA020000}"/>
    <cellStyle name="Output 3 2 8" xfId="733" xr:uid="{00000000-0005-0000-0000-0000DB020000}"/>
    <cellStyle name="Output 3 2 8 2" xfId="734" xr:uid="{00000000-0005-0000-0000-0000DC020000}"/>
    <cellStyle name="Output 3 2 8 2 2" xfId="735" xr:uid="{00000000-0005-0000-0000-0000DD020000}"/>
    <cellStyle name="Output 3 2 8 3" xfId="736" xr:uid="{00000000-0005-0000-0000-0000DE020000}"/>
    <cellStyle name="Output 3 2 9" xfId="737" xr:uid="{00000000-0005-0000-0000-0000DF020000}"/>
    <cellStyle name="Output 3 2 9 2" xfId="738" xr:uid="{00000000-0005-0000-0000-0000E0020000}"/>
    <cellStyle name="Output 3 3" xfId="739" xr:uid="{00000000-0005-0000-0000-0000E1020000}"/>
    <cellStyle name="Output 3 3 2" xfId="740" xr:uid="{00000000-0005-0000-0000-0000E2020000}"/>
    <cellStyle name="Output 3 3 2 2" xfId="741" xr:uid="{00000000-0005-0000-0000-0000E3020000}"/>
    <cellStyle name="Output 3 3 3" xfId="742" xr:uid="{00000000-0005-0000-0000-0000E4020000}"/>
    <cellStyle name="Output 3 4" xfId="743" xr:uid="{00000000-0005-0000-0000-0000E5020000}"/>
    <cellStyle name="Output 3 4 2" xfId="744" xr:uid="{00000000-0005-0000-0000-0000E6020000}"/>
    <cellStyle name="Output 3 4 2 2" xfId="745" xr:uid="{00000000-0005-0000-0000-0000E7020000}"/>
    <cellStyle name="Output 3 4 3" xfId="746" xr:uid="{00000000-0005-0000-0000-0000E8020000}"/>
    <cellStyle name="Output 3 5" xfId="747" xr:uid="{00000000-0005-0000-0000-0000E9020000}"/>
    <cellStyle name="Output 3 5 2" xfId="748" xr:uid="{00000000-0005-0000-0000-0000EA020000}"/>
    <cellStyle name="Output 3 5 2 2" xfId="749" xr:uid="{00000000-0005-0000-0000-0000EB020000}"/>
    <cellStyle name="Output 3 5 3" xfId="750" xr:uid="{00000000-0005-0000-0000-0000EC020000}"/>
    <cellStyle name="Output 3 6" xfId="751" xr:uid="{00000000-0005-0000-0000-0000ED020000}"/>
    <cellStyle name="Output 3 6 2" xfId="752" xr:uid="{00000000-0005-0000-0000-0000EE020000}"/>
    <cellStyle name="Output 3 6 2 2" xfId="753" xr:uid="{00000000-0005-0000-0000-0000EF020000}"/>
    <cellStyle name="Output 3 6 3" xfId="754" xr:uid="{00000000-0005-0000-0000-0000F0020000}"/>
    <cellStyle name="Output 3 7" xfId="755" xr:uid="{00000000-0005-0000-0000-0000F1020000}"/>
    <cellStyle name="Output 3 7 2" xfId="756" xr:uid="{00000000-0005-0000-0000-0000F2020000}"/>
    <cellStyle name="Output 3 7 2 2" xfId="757" xr:uid="{00000000-0005-0000-0000-0000F3020000}"/>
    <cellStyle name="Output 3 7 3" xfId="758" xr:uid="{00000000-0005-0000-0000-0000F4020000}"/>
    <cellStyle name="Output 3 8" xfId="759" xr:uid="{00000000-0005-0000-0000-0000F5020000}"/>
    <cellStyle name="Output 3 8 2" xfId="760" xr:uid="{00000000-0005-0000-0000-0000F6020000}"/>
    <cellStyle name="Output 3 8 2 2" xfId="761" xr:uid="{00000000-0005-0000-0000-0000F7020000}"/>
    <cellStyle name="Output 3 8 3" xfId="762" xr:uid="{00000000-0005-0000-0000-0000F8020000}"/>
    <cellStyle name="Output 3 9" xfId="763" xr:uid="{00000000-0005-0000-0000-0000F9020000}"/>
    <cellStyle name="Output 3 9 2" xfId="764" xr:uid="{00000000-0005-0000-0000-0000FA020000}"/>
    <cellStyle name="Output 3 9 2 2" xfId="765" xr:uid="{00000000-0005-0000-0000-0000FB020000}"/>
    <cellStyle name="Output 3 9 3" xfId="766" xr:uid="{00000000-0005-0000-0000-0000FC020000}"/>
    <cellStyle name="Output 4" xfId="767" xr:uid="{00000000-0005-0000-0000-0000FD020000}"/>
    <cellStyle name="Output 4 10" xfId="768" xr:uid="{00000000-0005-0000-0000-0000FE020000}"/>
    <cellStyle name="Output 4 10 2" xfId="769" xr:uid="{00000000-0005-0000-0000-0000FF020000}"/>
    <cellStyle name="Output 4 11" xfId="770" xr:uid="{00000000-0005-0000-0000-000000030000}"/>
    <cellStyle name="Output 4 2" xfId="771" xr:uid="{00000000-0005-0000-0000-000001030000}"/>
    <cellStyle name="Output 4 2 10" xfId="772" xr:uid="{00000000-0005-0000-0000-000002030000}"/>
    <cellStyle name="Output 4 2 2" xfId="773" xr:uid="{00000000-0005-0000-0000-000003030000}"/>
    <cellStyle name="Output 4 2 2 2" xfId="774" xr:uid="{00000000-0005-0000-0000-000004030000}"/>
    <cellStyle name="Output 4 2 2 2 2" xfId="775" xr:uid="{00000000-0005-0000-0000-000005030000}"/>
    <cellStyle name="Output 4 2 2 3" xfId="776" xr:uid="{00000000-0005-0000-0000-000006030000}"/>
    <cellStyle name="Output 4 2 3" xfId="777" xr:uid="{00000000-0005-0000-0000-000007030000}"/>
    <cellStyle name="Output 4 2 3 2" xfId="778" xr:uid="{00000000-0005-0000-0000-000008030000}"/>
    <cellStyle name="Output 4 2 3 2 2" xfId="779" xr:uid="{00000000-0005-0000-0000-000009030000}"/>
    <cellStyle name="Output 4 2 3 3" xfId="780" xr:uid="{00000000-0005-0000-0000-00000A030000}"/>
    <cellStyle name="Output 4 2 4" xfId="781" xr:uid="{00000000-0005-0000-0000-00000B030000}"/>
    <cellStyle name="Output 4 2 4 2" xfId="782" xr:uid="{00000000-0005-0000-0000-00000C030000}"/>
    <cellStyle name="Output 4 2 4 2 2" xfId="783" xr:uid="{00000000-0005-0000-0000-00000D030000}"/>
    <cellStyle name="Output 4 2 4 3" xfId="784" xr:uid="{00000000-0005-0000-0000-00000E030000}"/>
    <cellStyle name="Output 4 2 5" xfId="785" xr:uid="{00000000-0005-0000-0000-00000F030000}"/>
    <cellStyle name="Output 4 2 5 2" xfId="786" xr:uid="{00000000-0005-0000-0000-000010030000}"/>
    <cellStyle name="Output 4 2 5 2 2" xfId="787" xr:uid="{00000000-0005-0000-0000-000011030000}"/>
    <cellStyle name="Output 4 2 5 3" xfId="788" xr:uid="{00000000-0005-0000-0000-000012030000}"/>
    <cellStyle name="Output 4 2 6" xfId="789" xr:uid="{00000000-0005-0000-0000-000013030000}"/>
    <cellStyle name="Output 4 2 6 2" xfId="790" xr:uid="{00000000-0005-0000-0000-000014030000}"/>
    <cellStyle name="Output 4 2 6 2 2" xfId="791" xr:uid="{00000000-0005-0000-0000-000015030000}"/>
    <cellStyle name="Output 4 2 6 3" xfId="792" xr:uid="{00000000-0005-0000-0000-000016030000}"/>
    <cellStyle name="Output 4 2 7" xfId="793" xr:uid="{00000000-0005-0000-0000-000017030000}"/>
    <cellStyle name="Output 4 2 7 2" xfId="794" xr:uid="{00000000-0005-0000-0000-000018030000}"/>
    <cellStyle name="Output 4 2 7 2 2" xfId="795" xr:uid="{00000000-0005-0000-0000-000019030000}"/>
    <cellStyle name="Output 4 2 7 3" xfId="796" xr:uid="{00000000-0005-0000-0000-00001A030000}"/>
    <cellStyle name="Output 4 2 8" xfId="797" xr:uid="{00000000-0005-0000-0000-00001B030000}"/>
    <cellStyle name="Output 4 2 8 2" xfId="798" xr:uid="{00000000-0005-0000-0000-00001C030000}"/>
    <cellStyle name="Output 4 2 8 2 2" xfId="799" xr:uid="{00000000-0005-0000-0000-00001D030000}"/>
    <cellStyle name="Output 4 2 8 3" xfId="800" xr:uid="{00000000-0005-0000-0000-00001E030000}"/>
    <cellStyle name="Output 4 2 9" xfId="801" xr:uid="{00000000-0005-0000-0000-00001F030000}"/>
    <cellStyle name="Output 4 2 9 2" xfId="802" xr:uid="{00000000-0005-0000-0000-000020030000}"/>
    <cellStyle name="Output 4 3" xfId="803" xr:uid="{00000000-0005-0000-0000-000021030000}"/>
    <cellStyle name="Output 4 3 2" xfId="804" xr:uid="{00000000-0005-0000-0000-000022030000}"/>
    <cellStyle name="Output 4 3 2 2" xfId="805" xr:uid="{00000000-0005-0000-0000-000023030000}"/>
    <cellStyle name="Output 4 3 3" xfId="806" xr:uid="{00000000-0005-0000-0000-000024030000}"/>
    <cellStyle name="Output 4 4" xfId="807" xr:uid="{00000000-0005-0000-0000-000025030000}"/>
    <cellStyle name="Output 4 4 2" xfId="808" xr:uid="{00000000-0005-0000-0000-000026030000}"/>
    <cellStyle name="Output 4 4 2 2" xfId="809" xr:uid="{00000000-0005-0000-0000-000027030000}"/>
    <cellStyle name="Output 4 4 3" xfId="810" xr:uid="{00000000-0005-0000-0000-000028030000}"/>
    <cellStyle name="Output 4 5" xfId="811" xr:uid="{00000000-0005-0000-0000-000029030000}"/>
    <cellStyle name="Output 4 5 2" xfId="812" xr:uid="{00000000-0005-0000-0000-00002A030000}"/>
    <cellStyle name="Output 4 5 2 2" xfId="813" xr:uid="{00000000-0005-0000-0000-00002B030000}"/>
    <cellStyle name="Output 4 5 3" xfId="814" xr:uid="{00000000-0005-0000-0000-00002C030000}"/>
    <cellStyle name="Output 4 6" xfId="815" xr:uid="{00000000-0005-0000-0000-00002D030000}"/>
    <cellStyle name="Output 4 6 2" xfId="816" xr:uid="{00000000-0005-0000-0000-00002E030000}"/>
    <cellStyle name="Output 4 6 2 2" xfId="817" xr:uid="{00000000-0005-0000-0000-00002F030000}"/>
    <cellStyle name="Output 4 6 3" xfId="818" xr:uid="{00000000-0005-0000-0000-000030030000}"/>
    <cellStyle name="Output 4 7" xfId="819" xr:uid="{00000000-0005-0000-0000-000031030000}"/>
    <cellStyle name="Output 4 7 2" xfId="820" xr:uid="{00000000-0005-0000-0000-000032030000}"/>
    <cellStyle name="Output 4 7 2 2" xfId="821" xr:uid="{00000000-0005-0000-0000-000033030000}"/>
    <cellStyle name="Output 4 7 3" xfId="822" xr:uid="{00000000-0005-0000-0000-000034030000}"/>
    <cellStyle name="Output 4 8" xfId="823" xr:uid="{00000000-0005-0000-0000-000035030000}"/>
    <cellStyle name="Output 4 8 2" xfId="824" xr:uid="{00000000-0005-0000-0000-000036030000}"/>
    <cellStyle name="Output 4 8 2 2" xfId="825" xr:uid="{00000000-0005-0000-0000-000037030000}"/>
    <cellStyle name="Output 4 8 3" xfId="826" xr:uid="{00000000-0005-0000-0000-000038030000}"/>
    <cellStyle name="Output 4 9" xfId="827" xr:uid="{00000000-0005-0000-0000-000039030000}"/>
    <cellStyle name="Output 4 9 2" xfId="828" xr:uid="{00000000-0005-0000-0000-00003A030000}"/>
    <cellStyle name="Output 4 9 2 2" xfId="829" xr:uid="{00000000-0005-0000-0000-00003B030000}"/>
    <cellStyle name="Output 4 9 3" xfId="830" xr:uid="{00000000-0005-0000-0000-00003C030000}"/>
    <cellStyle name="Percent 2" xfId="23" xr:uid="{00000000-0005-0000-0000-00003D030000}"/>
    <cellStyle name="Percent 2 2" xfId="831" xr:uid="{00000000-0005-0000-0000-00003E030000}"/>
    <cellStyle name="Percent 2 3" xfId="832" xr:uid="{00000000-0005-0000-0000-00003F030000}"/>
    <cellStyle name="Percent 3" xfId="24" xr:uid="{00000000-0005-0000-0000-000040030000}"/>
    <cellStyle name="Percent 3 2" xfId="833" xr:uid="{00000000-0005-0000-0000-000041030000}"/>
    <cellStyle name="Percent 4" xfId="25" xr:uid="{00000000-0005-0000-0000-000042030000}"/>
    <cellStyle name="Percent 5" xfId="26" xr:uid="{00000000-0005-0000-0000-000043030000}"/>
    <cellStyle name="SectionHeaderNormal" xfId="834" xr:uid="{00000000-0005-0000-0000-000044030000}"/>
    <cellStyle name="SubScript" xfId="835" xr:uid="{00000000-0005-0000-0000-000045030000}"/>
    <cellStyle name="SuperScript" xfId="836" xr:uid="{00000000-0005-0000-0000-000046030000}"/>
    <cellStyle name="TextBold" xfId="837" xr:uid="{00000000-0005-0000-0000-000047030000}"/>
    <cellStyle name="TextItalic" xfId="838" xr:uid="{00000000-0005-0000-0000-000048030000}"/>
    <cellStyle name="TextNormal" xfId="839" xr:uid="{00000000-0005-0000-0000-000049030000}"/>
    <cellStyle name="Title 2" xfId="840" xr:uid="{00000000-0005-0000-0000-00004A030000}"/>
    <cellStyle name="Title 2 2" xfId="841" xr:uid="{00000000-0005-0000-0000-00004B030000}"/>
    <cellStyle name="Title 3" xfId="842" xr:uid="{00000000-0005-0000-0000-00004C030000}"/>
    <cellStyle name="Title 4" xfId="843" xr:uid="{00000000-0005-0000-0000-00004D030000}"/>
    <cellStyle name="TitleNormal" xfId="844" xr:uid="{00000000-0005-0000-0000-00004E030000}"/>
    <cellStyle name="Total 2" xfId="845" xr:uid="{00000000-0005-0000-0000-00004F030000}"/>
    <cellStyle name="Total 2 2" xfId="846" xr:uid="{00000000-0005-0000-0000-000050030000}"/>
    <cellStyle name="Total 3" xfId="847" xr:uid="{00000000-0005-0000-0000-000051030000}"/>
    <cellStyle name="Total 3 10" xfId="848" xr:uid="{00000000-0005-0000-0000-000052030000}"/>
    <cellStyle name="Total 3 10 2" xfId="849" xr:uid="{00000000-0005-0000-0000-000053030000}"/>
    <cellStyle name="Total 3 11" xfId="850" xr:uid="{00000000-0005-0000-0000-000054030000}"/>
    <cellStyle name="Total 3 2" xfId="851" xr:uid="{00000000-0005-0000-0000-000055030000}"/>
    <cellStyle name="Total 3 2 10" xfId="852" xr:uid="{00000000-0005-0000-0000-000056030000}"/>
    <cellStyle name="Total 3 2 2" xfId="853" xr:uid="{00000000-0005-0000-0000-000057030000}"/>
    <cellStyle name="Total 3 2 2 2" xfId="854" xr:uid="{00000000-0005-0000-0000-000058030000}"/>
    <cellStyle name="Total 3 2 2 2 2" xfId="855" xr:uid="{00000000-0005-0000-0000-000059030000}"/>
    <cellStyle name="Total 3 2 2 3" xfId="856" xr:uid="{00000000-0005-0000-0000-00005A030000}"/>
    <cellStyle name="Total 3 2 3" xfId="857" xr:uid="{00000000-0005-0000-0000-00005B030000}"/>
    <cellStyle name="Total 3 2 3 2" xfId="858" xr:uid="{00000000-0005-0000-0000-00005C030000}"/>
    <cellStyle name="Total 3 2 3 2 2" xfId="859" xr:uid="{00000000-0005-0000-0000-00005D030000}"/>
    <cellStyle name="Total 3 2 3 3" xfId="860" xr:uid="{00000000-0005-0000-0000-00005E030000}"/>
    <cellStyle name="Total 3 2 4" xfId="861" xr:uid="{00000000-0005-0000-0000-00005F030000}"/>
    <cellStyle name="Total 3 2 4 2" xfId="862" xr:uid="{00000000-0005-0000-0000-000060030000}"/>
    <cellStyle name="Total 3 2 4 2 2" xfId="863" xr:uid="{00000000-0005-0000-0000-000061030000}"/>
    <cellStyle name="Total 3 2 4 3" xfId="864" xr:uid="{00000000-0005-0000-0000-000062030000}"/>
    <cellStyle name="Total 3 2 5" xfId="865" xr:uid="{00000000-0005-0000-0000-000063030000}"/>
    <cellStyle name="Total 3 2 5 2" xfId="866" xr:uid="{00000000-0005-0000-0000-000064030000}"/>
    <cellStyle name="Total 3 2 5 2 2" xfId="867" xr:uid="{00000000-0005-0000-0000-000065030000}"/>
    <cellStyle name="Total 3 2 5 3" xfId="868" xr:uid="{00000000-0005-0000-0000-000066030000}"/>
    <cellStyle name="Total 3 2 6" xfId="869" xr:uid="{00000000-0005-0000-0000-000067030000}"/>
    <cellStyle name="Total 3 2 6 2" xfId="870" xr:uid="{00000000-0005-0000-0000-000068030000}"/>
    <cellStyle name="Total 3 2 6 2 2" xfId="871" xr:uid="{00000000-0005-0000-0000-000069030000}"/>
    <cellStyle name="Total 3 2 6 3" xfId="872" xr:uid="{00000000-0005-0000-0000-00006A030000}"/>
    <cellStyle name="Total 3 2 7" xfId="873" xr:uid="{00000000-0005-0000-0000-00006B030000}"/>
    <cellStyle name="Total 3 2 7 2" xfId="874" xr:uid="{00000000-0005-0000-0000-00006C030000}"/>
    <cellStyle name="Total 3 2 7 2 2" xfId="875" xr:uid="{00000000-0005-0000-0000-00006D030000}"/>
    <cellStyle name="Total 3 2 7 3" xfId="876" xr:uid="{00000000-0005-0000-0000-00006E030000}"/>
    <cellStyle name="Total 3 2 8" xfId="877" xr:uid="{00000000-0005-0000-0000-00006F030000}"/>
    <cellStyle name="Total 3 2 8 2" xfId="878" xr:uid="{00000000-0005-0000-0000-000070030000}"/>
    <cellStyle name="Total 3 2 8 2 2" xfId="879" xr:uid="{00000000-0005-0000-0000-000071030000}"/>
    <cellStyle name="Total 3 2 8 3" xfId="880" xr:uid="{00000000-0005-0000-0000-000072030000}"/>
    <cellStyle name="Total 3 2 9" xfId="881" xr:uid="{00000000-0005-0000-0000-000073030000}"/>
    <cellStyle name="Total 3 2 9 2" xfId="882" xr:uid="{00000000-0005-0000-0000-000074030000}"/>
    <cellStyle name="Total 3 3" xfId="883" xr:uid="{00000000-0005-0000-0000-000075030000}"/>
    <cellStyle name="Total 3 3 2" xfId="884" xr:uid="{00000000-0005-0000-0000-000076030000}"/>
    <cellStyle name="Total 3 3 2 2" xfId="885" xr:uid="{00000000-0005-0000-0000-000077030000}"/>
    <cellStyle name="Total 3 3 3" xfId="886" xr:uid="{00000000-0005-0000-0000-000078030000}"/>
    <cellStyle name="Total 3 4" xfId="887" xr:uid="{00000000-0005-0000-0000-000079030000}"/>
    <cellStyle name="Total 3 4 2" xfId="888" xr:uid="{00000000-0005-0000-0000-00007A030000}"/>
    <cellStyle name="Total 3 4 2 2" xfId="889" xr:uid="{00000000-0005-0000-0000-00007B030000}"/>
    <cellStyle name="Total 3 4 3" xfId="890" xr:uid="{00000000-0005-0000-0000-00007C030000}"/>
    <cellStyle name="Total 3 5" xfId="891" xr:uid="{00000000-0005-0000-0000-00007D030000}"/>
    <cellStyle name="Total 3 5 2" xfId="892" xr:uid="{00000000-0005-0000-0000-00007E030000}"/>
    <cellStyle name="Total 3 5 2 2" xfId="893" xr:uid="{00000000-0005-0000-0000-00007F030000}"/>
    <cellStyle name="Total 3 5 3" xfId="894" xr:uid="{00000000-0005-0000-0000-000080030000}"/>
    <cellStyle name="Total 3 6" xfId="895" xr:uid="{00000000-0005-0000-0000-000081030000}"/>
    <cellStyle name="Total 3 6 2" xfId="896" xr:uid="{00000000-0005-0000-0000-000082030000}"/>
    <cellStyle name="Total 3 6 2 2" xfId="897" xr:uid="{00000000-0005-0000-0000-000083030000}"/>
    <cellStyle name="Total 3 6 3" xfId="898" xr:uid="{00000000-0005-0000-0000-000084030000}"/>
    <cellStyle name="Total 3 7" xfId="899" xr:uid="{00000000-0005-0000-0000-000085030000}"/>
    <cellStyle name="Total 3 7 2" xfId="900" xr:uid="{00000000-0005-0000-0000-000086030000}"/>
    <cellStyle name="Total 3 7 2 2" xfId="901" xr:uid="{00000000-0005-0000-0000-000087030000}"/>
    <cellStyle name="Total 3 7 3" xfId="902" xr:uid="{00000000-0005-0000-0000-000088030000}"/>
    <cellStyle name="Total 3 8" xfId="903" xr:uid="{00000000-0005-0000-0000-000089030000}"/>
    <cellStyle name="Total 3 8 2" xfId="904" xr:uid="{00000000-0005-0000-0000-00008A030000}"/>
    <cellStyle name="Total 3 8 2 2" xfId="905" xr:uid="{00000000-0005-0000-0000-00008B030000}"/>
    <cellStyle name="Total 3 8 3" xfId="906" xr:uid="{00000000-0005-0000-0000-00008C030000}"/>
    <cellStyle name="Total 3 9" xfId="907" xr:uid="{00000000-0005-0000-0000-00008D030000}"/>
    <cellStyle name="Total 3 9 2" xfId="908" xr:uid="{00000000-0005-0000-0000-00008E030000}"/>
    <cellStyle name="Total 3 9 2 2" xfId="909" xr:uid="{00000000-0005-0000-0000-00008F030000}"/>
    <cellStyle name="Total 3 9 3" xfId="910" xr:uid="{00000000-0005-0000-0000-000090030000}"/>
    <cellStyle name="Total 4" xfId="911" xr:uid="{00000000-0005-0000-0000-000091030000}"/>
    <cellStyle name="Total 4 10" xfId="912" xr:uid="{00000000-0005-0000-0000-000092030000}"/>
    <cellStyle name="Total 4 10 2" xfId="913" xr:uid="{00000000-0005-0000-0000-000093030000}"/>
    <cellStyle name="Total 4 11" xfId="914" xr:uid="{00000000-0005-0000-0000-000094030000}"/>
    <cellStyle name="Total 4 2" xfId="915" xr:uid="{00000000-0005-0000-0000-000095030000}"/>
    <cellStyle name="Total 4 2 10" xfId="916" xr:uid="{00000000-0005-0000-0000-000096030000}"/>
    <cellStyle name="Total 4 2 2" xfId="917" xr:uid="{00000000-0005-0000-0000-000097030000}"/>
    <cellStyle name="Total 4 2 2 2" xfId="918" xr:uid="{00000000-0005-0000-0000-000098030000}"/>
    <cellStyle name="Total 4 2 2 2 2" xfId="919" xr:uid="{00000000-0005-0000-0000-000099030000}"/>
    <cellStyle name="Total 4 2 2 3" xfId="920" xr:uid="{00000000-0005-0000-0000-00009A030000}"/>
    <cellStyle name="Total 4 2 3" xfId="921" xr:uid="{00000000-0005-0000-0000-00009B030000}"/>
    <cellStyle name="Total 4 2 3 2" xfId="922" xr:uid="{00000000-0005-0000-0000-00009C030000}"/>
    <cellStyle name="Total 4 2 3 2 2" xfId="923" xr:uid="{00000000-0005-0000-0000-00009D030000}"/>
    <cellStyle name="Total 4 2 3 3" xfId="924" xr:uid="{00000000-0005-0000-0000-00009E030000}"/>
    <cellStyle name="Total 4 2 4" xfId="925" xr:uid="{00000000-0005-0000-0000-00009F030000}"/>
    <cellStyle name="Total 4 2 4 2" xfId="926" xr:uid="{00000000-0005-0000-0000-0000A0030000}"/>
    <cellStyle name="Total 4 2 4 2 2" xfId="927" xr:uid="{00000000-0005-0000-0000-0000A1030000}"/>
    <cellStyle name="Total 4 2 4 3" xfId="928" xr:uid="{00000000-0005-0000-0000-0000A2030000}"/>
    <cellStyle name="Total 4 2 5" xfId="929" xr:uid="{00000000-0005-0000-0000-0000A3030000}"/>
    <cellStyle name="Total 4 2 5 2" xfId="930" xr:uid="{00000000-0005-0000-0000-0000A4030000}"/>
    <cellStyle name="Total 4 2 5 2 2" xfId="931" xr:uid="{00000000-0005-0000-0000-0000A5030000}"/>
    <cellStyle name="Total 4 2 5 3" xfId="932" xr:uid="{00000000-0005-0000-0000-0000A6030000}"/>
    <cellStyle name="Total 4 2 6" xfId="933" xr:uid="{00000000-0005-0000-0000-0000A7030000}"/>
    <cellStyle name="Total 4 2 6 2" xfId="934" xr:uid="{00000000-0005-0000-0000-0000A8030000}"/>
    <cellStyle name="Total 4 2 6 2 2" xfId="935" xr:uid="{00000000-0005-0000-0000-0000A9030000}"/>
    <cellStyle name="Total 4 2 6 3" xfId="936" xr:uid="{00000000-0005-0000-0000-0000AA030000}"/>
    <cellStyle name="Total 4 2 7" xfId="937" xr:uid="{00000000-0005-0000-0000-0000AB030000}"/>
    <cellStyle name="Total 4 2 7 2" xfId="938" xr:uid="{00000000-0005-0000-0000-0000AC030000}"/>
    <cellStyle name="Total 4 2 7 2 2" xfId="939" xr:uid="{00000000-0005-0000-0000-0000AD030000}"/>
    <cellStyle name="Total 4 2 7 3" xfId="940" xr:uid="{00000000-0005-0000-0000-0000AE030000}"/>
    <cellStyle name="Total 4 2 8" xfId="941" xr:uid="{00000000-0005-0000-0000-0000AF030000}"/>
    <cellStyle name="Total 4 2 8 2" xfId="942" xr:uid="{00000000-0005-0000-0000-0000B0030000}"/>
    <cellStyle name="Total 4 2 8 2 2" xfId="943" xr:uid="{00000000-0005-0000-0000-0000B1030000}"/>
    <cellStyle name="Total 4 2 8 3" xfId="944" xr:uid="{00000000-0005-0000-0000-0000B2030000}"/>
    <cellStyle name="Total 4 2 9" xfId="945" xr:uid="{00000000-0005-0000-0000-0000B3030000}"/>
    <cellStyle name="Total 4 2 9 2" xfId="946" xr:uid="{00000000-0005-0000-0000-0000B4030000}"/>
    <cellStyle name="Total 4 3" xfId="947" xr:uid="{00000000-0005-0000-0000-0000B5030000}"/>
    <cellStyle name="Total 4 3 2" xfId="948" xr:uid="{00000000-0005-0000-0000-0000B6030000}"/>
    <cellStyle name="Total 4 3 2 2" xfId="949" xr:uid="{00000000-0005-0000-0000-0000B7030000}"/>
    <cellStyle name="Total 4 3 3" xfId="950" xr:uid="{00000000-0005-0000-0000-0000B8030000}"/>
    <cellStyle name="Total 4 4" xfId="951" xr:uid="{00000000-0005-0000-0000-0000B9030000}"/>
    <cellStyle name="Total 4 4 2" xfId="952" xr:uid="{00000000-0005-0000-0000-0000BA030000}"/>
    <cellStyle name="Total 4 4 2 2" xfId="953" xr:uid="{00000000-0005-0000-0000-0000BB030000}"/>
    <cellStyle name="Total 4 4 3" xfId="954" xr:uid="{00000000-0005-0000-0000-0000BC030000}"/>
    <cellStyle name="Total 4 5" xfId="955" xr:uid="{00000000-0005-0000-0000-0000BD030000}"/>
    <cellStyle name="Total 4 5 2" xfId="956" xr:uid="{00000000-0005-0000-0000-0000BE030000}"/>
    <cellStyle name="Total 4 5 2 2" xfId="957" xr:uid="{00000000-0005-0000-0000-0000BF030000}"/>
    <cellStyle name="Total 4 5 3" xfId="958" xr:uid="{00000000-0005-0000-0000-0000C0030000}"/>
    <cellStyle name="Total 4 6" xfId="959" xr:uid="{00000000-0005-0000-0000-0000C1030000}"/>
    <cellStyle name="Total 4 6 2" xfId="960" xr:uid="{00000000-0005-0000-0000-0000C2030000}"/>
    <cellStyle name="Total 4 6 2 2" xfId="961" xr:uid="{00000000-0005-0000-0000-0000C3030000}"/>
    <cellStyle name="Total 4 6 3" xfId="962" xr:uid="{00000000-0005-0000-0000-0000C4030000}"/>
    <cellStyle name="Total 4 7" xfId="963" xr:uid="{00000000-0005-0000-0000-0000C5030000}"/>
    <cellStyle name="Total 4 7 2" xfId="964" xr:uid="{00000000-0005-0000-0000-0000C6030000}"/>
    <cellStyle name="Total 4 7 2 2" xfId="965" xr:uid="{00000000-0005-0000-0000-0000C7030000}"/>
    <cellStyle name="Total 4 7 3" xfId="966" xr:uid="{00000000-0005-0000-0000-0000C8030000}"/>
    <cellStyle name="Total 4 8" xfId="967" xr:uid="{00000000-0005-0000-0000-0000C9030000}"/>
    <cellStyle name="Total 4 8 2" xfId="968" xr:uid="{00000000-0005-0000-0000-0000CA030000}"/>
    <cellStyle name="Total 4 8 2 2" xfId="969" xr:uid="{00000000-0005-0000-0000-0000CB030000}"/>
    <cellStyle name="Total 4 8 3" xfId="970" xr:uid="{00000000-0005-0000-0000-0000CC030000}"/>
    <cellStyle name="Total 4 9" xfId="971" xr:uid="{00000000-0005-0000-0000-0000CD030000}"/>
    <cellStyle name="Total 4 9 2" xfId="972" xr:uid="{00000000-0005-0000-0000-0000CE030000}"/>
    <cellStyle name="Total 4 9 2 2" xfId="973" xr:uid="{00000000-0005-0000-0000-0000CF030000}"/>
    <cellStyle name="Total 4 9 3" xfId="974" xr:uid="{00000000-0005-0000-0000-0000D0030000}"/>
    <cellStyle name="Warning Text 2" xfId="975" xr:uid="{00000000-0005-0000-0000-0000D1030000}"/>
    <cellStyle name="Warning Text 2 2" xfId="976" xr:uid="{00000000-0005-0000-0000-0000D2030000}"/>
    <cellStyle name="Warning Text 3" xfId="977" xr:uid="{00000000-0005-0000-0000-0000D3030000}"/>
    <cellStyle name="Warning Text 4" xfId="978" xr:uid="{00000000-0005-0000-0000-0000D4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139148</xdr:rowOff>
    </xdr:to>
    <xdr:sp macro="" textlink="">
      <xdr:nvSpPr>
        <xdr:cNvPr id="4104" name="AutoShape 8" descr="Image result for dc pcsb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" name="AutoShape 8" descr="Image result for dc pcs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7" name="AutoShape 8" descr="Image result for dc pcs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939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99784</xdr:colOff>
      <xdr:row>1</xdr:row>
      <xdr:rowOff>12806</xdr:rowOff>
    </xdr:from>
    <xdr:ext cx="3646715" cy="1315357"/>
    <xdr:pic>
      <xdr:nvPicPr>
        <xdr:cNvPr id="2" name="Picture 1">
          <a:extLst>
            <a:ext uri="{FF2B5EF4-FFF2-40B4-BE49-F238E27FC236}">
              <a16:creationId xmlns:a16="http://schemas.microsoft.com/office/drawing/2014/main" id="{EC01E680-B483-48A5-8E9A-39D64AA227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7384" y="203306"/>
          <a:ext cx="3646715" cy="131535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undoverde.basecamphq.com/Documents%20and%20Settings/Bob/Local%20Settings/Temporary%20Internet%20Files/Content.IE5/B96OLA4D/Mundo%20Verde%201.8%20-%20sendo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/CFO%20Transition/Budget%20&amp;%20Financial%20Reports/FY15%20Budgets/Version%208%20-%20Working/LEAP_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wjones.DCPUBLICCHARTER/AppData/Local/Microsoft/Windows/Temporary%20Internet%20Files/Content.IE5/D30380PT/Achievement%20Prep%20-%20FY15%20Financial%20Model%20-%201501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HP/AppData/Local/Temp/Leberkaese/sampl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 ONE"/>
      <sheetName val="Year TWO"/>
      <sheetName val="5 Year"/>
      <sheetName val="CF0"/>
      <sheetName val="CF1"/>
      <sheetName val="Caoital"/>
      <sheetName val="IS2"/>
      <sheetName val="IS4"/>
      <sheetName val="Rev-DC"/>
      <sheetName val="Rev-Fed"/>
      <sheetName val="Rev-Fed2"/>
      <sheetName val="Rev-Oth"/>
      <sheetName val="Exp-Per"/>
      <sheetName val="Exp-Stu"/>
      <sheetName val="Exp-Ofc"/>
      <sheetName val="Exp-Occ"/>
      <sheetName val="Exp-Gen"/>
      <sheetName val="Pop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F56">
            <v>0</v>
          </cell>
        </row>
      </sheetData>
      <sheetData sheetId="7"/>
      <sheetData sheetId="8">
        <row r="8">
          <cell r="C8">
            <v>8700</v>
          </cell>
        </row>
      </sheetData>
      <sheetData sheetId="9"/>
      <sheetData sheetId="10">
        <row r="43">
          <cell r="C43">
            <v>0</v>
          </cell>
        </row>
      </sheetData>
      <sheetData sheetId="11"/>
      <sheetData sheetId="12">
        <row r="8">
          <cell r="C8">
            <v>1.03</v>
          </cell>
        </row>
      </sheetData>
      <sheetData sheetId="13"/>
      <sheetData sheetId="14"/>
      <sheetData sheetId="15">
        <row r="15">
          <cell r="D15">
            <v>18600</v>
          </cell>
        </row>
      </sheetData>
      <sheetData sheetId="16"/>
      <sheetData sheetId="17">
        <row r="55">
          <cell r="C55">
            <v>0</v>
          </cell>
        </row>
        <row r="115">
          <cell r="C115">
            <v>0.8</v>
          </cell>
          <cell r="D115">
            <v>0.8</v>
          </cell>
          <cell r="E115">
            <v>0.8</v>
          </cell>
          <cell r="F115">
            <v>0.8</v>
          </cell>
          <cell r="G115">
            <v>0.8</v>
          </cell>
          <cell r="H115">
            <v>0.8</v>
          </cell>
        </row>
        <row r="126">
          <cell r="C126">
            <v>0.01</v>
          </cell>
          <cell r="D126">
            <v>0.4</v>
          </cell>
        </row>
        <row r="127">
          <cell r="C127">
            <v>0.2</v>
          </cell>
          <cell r="D127">
            <v>0.5</v>
          </cell>
        </row>
        <row r="128">
          <cell r="C128">
            <v>0.35</v>
          </cell>
          <cell r="D128">
            <v>0.6</v>
          </cell>
        </row>
        <row r="129">
          <cell r="C129">
            <v>0.5</v>
          </cell>
          <cell r="D129">
            <v>0.8</v>
          </cell>
        </row>
        <row r="131">
          <cell r="C131">
            <v>0.75</v>
          </cell>
          <cell r="D131">
            <v>0.9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_Assumptions"/>
      <sheetName val="Revenues"/>
      <sheetName val="Expenses"/>
      <sheetName val="Salary"/>
      <sheetName val="P&amp;L"/>
      <sheetName val="Budget Assumptions"/>
      <sheetName val="Curriculum Materials"/>
      <sheetName val="Professional Development"/>
    </sheetNames>
    <sheetDataSet>
      <sheetData sheetId="0">
        <row r="19">
          <cell r="G19">
            <v>304</v>
          </cell>
        </row>
        <row r="90">
          <cell r="F90">
            <v>2.5000000000000001E-2</v>
          </cell>
        </row>
        <row r="92">
          <cell r="C92" t="str">
            <v>CTR</v>
          </cell>
        </row>
        <row r="93">
          <cell r="C93" t="str">
            <v>Bach</v>
          </cell>
        </row>
        <row r="94">
          <cell r="C94" t="str">
            <v>Bach +15</v>
          </cell>
        </row>
        <row r="95">
          <cell r="C95" t="str">
            <v>Masters</v>
          </cell>
        </row>
        <row r="96">
          <cell r="C96" t="str">
            <v>N/A</v>
          </cell>
        </row>
      </sheetData>
      <sheetData sheetId="1"/>
      <sheetData sheetId="2"/>
      <sheetData sheetId="3"/>
      <sheetData sheetId="4">
        <row r="8">
          <cell r="H8">
            <v>200716.25</v>
          </cell>
        </row>
      </sheetData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"/>
      <sheetName val="Cash Flow"/>
      <sheetName val="Dashboard"/>
      <sheetName val="III.b. Detailed Staffing Roster"/>
      <sheetName val="Chart Data"/>
      <sheetName val="Powerpoint Charts"/>
      <sheetName val="YTD BS"/>
      <sheetName val="PCSB IS"/>
      <sheetName val="PCSB BS"/>
      <sheetName val="I. Enrollment"/>
      <sheetName val="II.a. Revenue-Statutory Funding"/>
      <sheetName val="II.b. Revenue"/>
      <sheetName val="III. Staffing"/>
      <sheetName val="FY15 Staffing"/>
      <sheetName val="FY15 Staffing - Presentation"/>
      <sheetName val="IV. Facilities"/>
      <sheetName val="Loans"/>
      <sheetName val="V. Other Expenses"/>
      <sheetName val="V.a Actuals"/>
      <sheetName val="VI. Depreciation"/>
      <sheetName val="FY15 Forecast"/>
      <sheetName val="Cash Flow Projection"/>
      <sheetName val="Enrollment"/>
      <sheetName val="5 Year Budget"/>
      <sheetName val="5 Year Budget Detailed"/>
      <sheetName val="Comparables"/>
      <sheetName val="Program Budgets"/>
      <sheetName val="Balance Sheet"/>
      <sheetName val="PCSB GPA"/>
      <sheetName val="Start-up Budget"/>
      <sheetName val="Start-up Cash Flow"/>
      <sheetName val="Two Year Op-Year ONE"/>
      <sheetName val="Two Year Op-Year TWO"/>
      <sheetName val="5 Year Charter Ap Budget"/>
      <sheetName val="Capital Budget"/>
      <sheetName val="Charter App - Cash Flow"/>
      <sheetName val="Source of Funds"/>
      <sheetName val="Budget Charts"/>
      <sheetName val="Master"/>
      <sheetName val="Categories"/>
      <sheetName val="Calendar"/>
      <sheetName val="Bridge-Account to Summary"/>
      <sheetName val="FY15 Budget - APPROVED"/>
      <sheetName val="Cash Flow - BUDGET"/>
      <sheetName val="Jul BS"/>
      <sheetName val="Aug BS"/>
      <sheetName val="Sep BS"/>
      <sheetName val="Oct BS"/>
      <sheetName val="Nov BS"/>
      <sheetName val="Dec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73">
          <cell r="G173">
            <v>1</v>
          </cell>
          <cell r="H173">
            <v>1.03</v>
          </cell>
          <cell r="I173">
            <v>1.0609</v>
          </cell>
          <cell r="J173">
            <v>1.092727</v>
          </cell>
          <cell r="K173">
            <v>1.1255088100000001</v>
          </cell>
          <cell r="L173">
            <v>1.1592740743000001</v>
          </cell>
          <cell r="M173">
            <v>1.1940522965290001</v>
          </cell>
          <cell r="N173">
            <v>1.2298738654248702</v>
          </cell>
          <cell r="O173">
            <v>1.2667700813876164</v>
          </cell>
          <cell r="P173">
            <v>1.3047731838292449</v>
          </cell>
          <cell r="Q173">
            <v>1.3439163793441222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Inputs"/>
    </sheetNames>
    <sheetDataSet>
      <sheetData sheetId="0" refreshError="1"/>
      <sheetData sheetId="1">
        <row r="28">
          <cell r="D28">
            <v>0.09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te.schwartz@kippdc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39997558519241921"/>
  </sheetPr>
  <dimension ref="A1:A9"/>
  <sheetViews>
    <sheetView showGridLines="0" zoomScale="150" zoomScaleNormal="150" zoomScaleSheetLayoutView="100" workbookViewId="0">
      <selection activeCell="A15" sqref="A15"/>
    </sheetView>
  </sheetViews>
  <sheetFormatPr baseColWidth="10" defaultColWidth="9.1640625" defaultRowHeight="13" x14ac:dyDescent="0.15"/>
  <cols>
    <col min="1" max="1" width="49.6640625" style="41" bestFit="1" customWidth="1"/>
    <col min="2" max="3" width="9.1640625" style="41"/>
    <col min="4" max="4" width="52.5" style="41" customWidth="1"/>
    <col min="5" max="16384" width="9.1640625" style="41"/>
  </cols>
  <sheetData>
    <row r="1" spans="1:1" x14ac:dyDescent="0.15">
      <c r="A1" s="40" t="s">
        <v>59</v>
      </c>
    </row>
    <row r="2" spans="1:1" x14ac:dyDescent="0.15">
      <c r="A2" s="42" t="s">
        <v>74</v>
      </c>
    </row>
    <row r="4" spans="1:1" x14ac:dyDescent="0.15">
      <c r="A4" s="42" t="s">
        <v>75</v>
      </c>
    </row>
    <row r="5" spans="1:1" ht="15" x14ac:dyDescent="0.2">
      <c r="A5" s="44" t="s">
        <v>76</v>
      </c>
    </row>
    <row r="6" spans="1:1" x14ac:dyDescent="0.15">
      <c r="A6" s="42" t="s">
        <v>77</v>
      </c>
    </row>
    <row r="8" spans="1:1" x14ac:dyDescent="0.15">
      <c r="A8" s="42" t="s">
        <v>78</v>
      </c>
    </row>
    <row r="9" spans="1:1" x14ac:dyDescent="0.15">
      <c r="A9" s="42" t="s">
        <v>227</v>
      </c>
    </row>
  </sheetData>
  <hyperlinks>
    <hyperlink ref="A5" r:id="rId1" xr:uid="{9C99F719-9DAE-4DC3-AFF1-43EAE279A8AC}"/>
  </hyperlinks>
  <pageMargins left="0.7" right="0.7" top="0.75" bottom="0.75" header="0.3" footer="0.3"/>
  <pageSetup paperSize="12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39997558519241921"/>
    <pageSetUpPr fitToPage="1"/>
  </sheetPr>
  <dimension ref="A1:F67"/>
  <sheetViews>
    <sheetView showGridLines="0" showWhiteSpace="0" zoomScale="150" zoomScaleNormal="150" zoomScaleSheetLayoutView="100" zoomScalePageLayoutView="115" workbookViewId="0">
      <pane ySplit="5" topLeftCell="A6" activePane="bottomLeft" state="frozen"/>
      <selection pane="bottomLeft" activeCell="A6" sqref="A6:XFD6"/>
    </sheetView>
  </sheetViews>
  <sheetFormatPr baseColWidth="10" defaultColWidth="7.5" defaultRowHeight="13" x14ac:dyDescent="0.15"/>
  <cols>
    <col min="1" max="1" width="31.5" style="1" customWidth="1"/>
    <col min="2" max="2" width="26.5" style="33" customWidth="1"/>
    <col min="3" max="4" width="15.6640625" style="33" customWidth="1"/>
    <col min="5" max="5" width="12" style="1" bestFit="1" customWidth="1"/>
    <col min="6" max="6" width="11.1640625" style="1" bestFit="1" customWidth="1"/>
    <col min="7" max="16384" width="7.5" style="1"/>
  </cols>
  <sheetData>
    <row r="1" spans="1:4" x14ac:dyDescent="0.15">
      <c r="A1" s="43" t="str">
        <f>'Cover Sheet'!A2</f>
        <v>KIPP DC</v>
      </c>
    </row>
    <row r="2" spans="1:4" x14ac:dyDescent="0.15">
      <c r="A2" s="1" t="str">
        <f>'Cover Sheet'!A8&amp;" Enrollment Data"</f>
        <v>FY21 Enrollment Data</v>
      </c>
    </row>
    <row r="3" spans="1:4" x14ac:dyDescent="0.15">
      <c r="A3" s="12"/>
      <c r="B3" s="13"/>
      <c r="C3" s="14"/>
      <c r="D3" s="14"/>
    </row>
    <row r="4" spans="1:4" ht="31.5" customHeight="1" x14ac:dyDescent="0.15">
      <c r="A4" s="81" t="s">
        <v>2</v>
      </c>
      <c r="B4" s="80" t="s">
        <v>45</v>
      </c>
      <c r="C4" s="80" t="s">
        <v>58</v>
      </c>
      <c r="D4" s="80" t="s">
        <v>57</v>
      </c>
    </row>
    <row r="5" spans="1:4" ht="16.5" customHeight="1" x14ac:dyDescent="0.15">
      <c r="A5" s="82"/>
      <c r="B5" s="80"/>
      <c r="C5" s="80"/>
      <c r="D5" s="80"/>
    </row>
    <row r="6" spans="1:4" ht="12.75" customHeight="1" x14ac:dyDescent="0.15">
      <c r="A6" s="6" t="s">
        <v>3</v>
      </c>
      <c r="B6" s="35">
        <v>558</v>
      </c>
      <c r="C6" s="35">
        <v>551</v>
      </c>
      <c r="D6" s="35"/>
    </row>
    <row r="7" spans="1:4" ht="12.75" customHeight="1" x14ac:dyDescent="0.15">
      <c r="A7" s="6" t="s">
        <v>4</v>
      </c>
      <c r="B7" s="35">
        <v>560</v>
      </c>
      <c r="C7" s="35">
        <v>559</v>
      </c>
      <c r="D7" s="35"/>
    </row>
    <row r="8" spans="1:4" ht="12.75" customHeight="1" x14ac:dyDescent="0.15">
      <c r="A8" s="6" t="s">
        <v>5</v>
      </c>
      <c r="B8" s="35">
        <v>555</v>
      </c>
      <c r="C8" s="35">
        <v>558</v>
      </c>
      <c r="D8" s="35"/>
    </row>
    <row r="9" spans="1:4" ht="12.75" customHeight="1" x14ac:dyDescent="0.15">
      <c r="A9" s="6" t="s">
        <v>6</v>
      </c>
      <c r="B9" s="35">
        <v>550</v>
      </c>
      <c r="C9" s="35">
        <v>553</v>
      </c>
      <c r="D9" s="35"/>
    </row>
    <row r="10" spans="1:4" ht="12.75" customHeight="1" x14ac:dyDescent="0.15">
      <c r="A10" s="6" t="s">
        <v>7</v>
      </c>
      <c r="B10" s="35">
        <v>550</v>
      </c>
      <c r="C10" s="35">
        <v>540</v>
      </c>
      <c r="D10" s="35"/>
    </row>
    <row r="11" spans="1:4" ht="12.75" customHeight="1" x14ac:dyDescent="0.15">
      <c r="A11" s="6" t="s">
        <v>8</v>
      </c>
      <c r="B11" s="35">
        <v>512</v>
      </c>
      <c r="C11" s="35">
        <v>564</v>
      </c>
      <c r="D11" s="35"/>
    </row>
    <row r="12" spans="1:4" ht="12.75" customHeight="1" x14ac:dyDescent="0.15">
      <c r="A12" s="6" t="s">
        <v>9</v>
      </c>
      <c r="B12" s="35">
        <v>541</v>
      </c>
      <c r="C12" s="35">
        <v>559</v>
      </c>
      <c r="D12" s="35"/>
    </row>
    <row r="13" spans="1:4" ht="12.75" customHeight="1" x14ac:dyDescent="0.15">
      <c r="A13" s="6" t="s">
        <v>10</v>
      </c>
      <c r="B13" s="35">
        <v>507</v>
      </c>
      <c r="C13" s="35">
        <v>509</v>
      </c>
      <c r="D13" s="35"/>
    </row>
    <row r="14" spans="1:4" ht="12.75" customHeight="1" x14ac:dyDescent="0.15">
      <c r="A14" s="7" t="s">
        <v>11</v>
      </c>
      <c r="B14" s="35">
        <v>501</v>
      </c>
      <c r="C14" s="35">
        <v>499</v>
      </c>
      <c r="D14" s="35"/>
    </row>
    <row r="15" spans="1:4" ht="12.75" customHeight="1" x14ac:dyDescent="0.15">
      <c r="A15" s="7" t="s">
        <v>12</v>
      </c>
      <c r="B15" s="35">
        <v>493</v>
      </c>
      <c r="C15" s="35">
        <v>492</v>
      </c>
      <c r="D15" s="35"/>
    </row>
    <row r="16" spans="1:4" ht="12.75" customHeight="1" x14ac:dyDescent="0.15">
      <c r="A16" s="7" t="s">
        <v>13</v>
      </c>
      <c r="B16" s="35">
        <v>482</v>
      </c>
      <c r="C16" s="35">
        <v>481</v>
      </c>
      <c r="D16" s="35"/>
    </row>
    <row r="17" spans="1:4" ht="12.75" customHeight="1" x14ac:dyDescent="0.15">
      <c r="A17" s="6" t="s">
        <v>14</v>
      </c>
      <c r="B17" s="35">
        <v>300</v>
      </c>
      <c r="C17" s="35">
        <v>310</v>
      </c>
      <c r="D17" s="35"/>
    </row>
    <row r="18" spans="1:4" ht="12.75" customHeight="1" x14ac:dyDescent="0.15">
      <c r="A18" s="6" t="s">
        <v>15</v>
      </c>
      <c r="B18" s="35">
        <v>280</v>
      </c>
      <c r="C18" s="35">
        <v>265</v>
      </c>
      <c r="D18" s="35"/>
    </row>
    <row r="19" spans="1:4" ht="12.75" customHeight="1" x14ac:dyDescent="0.15">
      <c r="A19" s="6" t="s">
        <v>16</v>
      </c>
      <c r="B19" s="35">
        <v>231</v>
      </c>
      <c r="C19" s="35">
        <v>251</v>
      </c>
      <c r="D19" s="35"/>
    </row>
    <row r="20" spans="1:4" ht="12.75" customHeight="1" x14ac:dyDescent="0.15">
      <c r="A20" s="6" t="s">
        <v>17</v>
      </c>
      <c r="B20" s="35">
        <v>176</v>
      </c>
      <c r="C20" s="35">
        <v>212</v>
      </c>
      <c r="D20" s="35"/>
    </row>
    <row r="21" spans="1:4" ht="12.75" customHeight="1" x14ac:dyDescent="0.15">
      <c r="A21" s="6" t="s">
        <v>18</v>
      </c>
      <c r="B21" s="35"/>
      <c r="C21" s="35"/>
      <c r="D21" s="35"/>
    </row>
    <row r="22" spans="1:4" ht="12.75" customHeight="1" x14ac:dyDescent="0.15">
      <c r="A22" s="6" t="s">
        <v>19</v>
      </c>
      <c r="B22" s="34"/>
      <c r="C22" s="35"/>
      <c r="D22" s="35"/>
    </row>
    <row r="23" spans="1:4" ht="13.5" customHeight="1" x14ac:dyDescent="0.15">
      <c r="A23" s="7" t="s">
        <v>20</v>
      </c>
      <c r="B23" s="34"/>
      <c r="C23" s="35"/>
      <c r="D23" s="35"/>
    </row>
    <row r="24" spans="1:4" x14ac:dyDescent="0.15">
      <c r="A24" s="15" t="s">
        <v>21</v>
      </c>
      <c r="B24" s="11">
        <f>SUM(B6:B23)</f>
        <v>6796</v>
      </c>
      <c r="C24" s="11">
        <f>SUM(C6:C23)</f>
        <v>6903</v>
      </c>
      <c r="D24" s="11">
        <f>SUM(D6:D23)</f>
        <v>0</v>
      </c>
    </row>
    <row r="25" spans="1:4" x14ac:dyDescent="0.15">
      <c r="A25" s="16"/>
      <c r="B25" s="17"/>
      <c r="C25" s="9"/>
      <c r="D25" s="9"/>
    </row>
    <row r="26" spans="1:4" ht="28" x14ac:dyDescent="0.15">
      <c r="A26" s="15" t="s">
        <v>22</v>
      </c>
      <c r="B26" s="18" t="str">
        <f>B4</f>
        <v>Previous Year's Enrollment</v>
      </c>
      <c r="C26" s="18" t="str">
        <f>C4</f>
        <v>Budgeted Enrollment</v>
      </c>
      <c r="D26" s="18" t="str">
        <f>D4</f>
        <v>Audited Enrollment</v>
      </c>
    </row>
    <row r="27" spans="1:4" ht="20.25" customHeight="1" x14ac:dyDescent="0.15">
      <c r="A27" s="6" t="s">
        <v>23</v>
      </c>
      <c r="B27" s="35">
        <v>258</v>
      </c>
      <c r="C27" s="35">
        <v>304</v>
      </c>
      <c r="D27" s="35"/>
    </row>
    <row r="28" spans="1:4" ht="12.75" customHeight="1" x14ac:dyDescent="0.15">
      <c r="A28" s="6" t="s">
        <v>24</v>
      </c>
      <c r="B28" s="35">
        <v>337</v>
      </c>
      <c r="C28" s="35">
        <v>329</v>
      </c>
      <c r="D28" s="35"/>
    </row>
    <row r="29" spans="1:4" ht="12.75" customHeight="1" x14ac:dyDescent="0.15">
      <c r="A29" s="6" t="s">
        <v>25</v>
      </c>
      <c r="B29" s="35">
        <v>271</v>
      </c>
      <c r="C29" s="35">
        <v>242</v>
      </c>
      <c r="D29" s="35"/>
    </row>
    <row r="30" spans="1:4" ht="12.75" customHeight="1" x14ac:dyDescent="0.15">
      <c r="A30" s="6" t="s">
        <v>26</v>
      </c>
      <c r="B30" s="35">
        <v>202</v>
      </c>
      <c r="C30" s="35">
        <v>202</v>
      </c>
      <c r="D30" s="35"/>
    </row>
    <row r="31" spans="1:4" ht="13.5" customHeight="1" x14ac:dyDescent="0.15">
      <c r="A31" s="15" t="s">
        <v>27</v>
      </c>
      <c r="B31" s="11">
        <f>SUM(B27:B30)</f>
        <v>1068</v>
      </c>
      <c r="C31" s="11">
        <f>SUM(C27:C30)</f>
        <v>1077</v>
      </c>
      <c r="D31" s="11">
        <f>SUM(D27:D30)</f>
        <v>0</v>
      </c>
    </row>
    <row r="32" spans="1:4" ht="13.5" customHeight="1" x14ac:dyDescent="0.15">
      <c r="A32" s="19"/>
      <c r="B32" s="20"/>
      <c r="C32" s="9"/>
      <c r="D32" s="9"/>
    </row>
    <row r="33" spans="1:6" x14ac:dyDescent="0.15">
      <c r="A33" s="21"/>
      <c r="B33" s="20"/>
      <c r="C33" s="9"/>
      <c r="D33" s="9"/>
    </row>
    <row r="34" spans="1:6" ht="32.25" customHeight="1" x14ac:dyDescent="0.15">
      <c r="A34" s="10" t="s">
        <v>28</v>
      </c>
      <c r="B34" s="18" t="str">
        <f>B26</f>
        <v>Previous Year's Enrollment</v>
      </c>
      <c r="C34" s="18" t="str">
        <f>C26</f>
        <v>Budgeted Enrollment</v>
      </c>
      <c r="D34" s="18" t="str">
        <f>D26</f>
        <v>Audited Enrollment</v>
      </c>
    </row>
    <row r="35" spans="1:6" ht="21.75" customHeight="1" x14ac:dyDescent="0.15">
      <c r="A35" s="10" t="s">
        <v>29</v>
      </c>
      <c r="B35" s="37">
        <v>52</v>
      </c>
      <c r="C35" s="37">
        <v>69</v>
      </c>
      <c r="D35" s="37"/>
    </row>
    <row r="36" spans="1:6" x14ac:dyDescent="0.15">
      <c r="A36" s="19"/>
      <c r="B36" s="20"/>
      <c r="C36" s="9"/>
      <c r="D36" s="9"/>
    </row>
    <row r="37" spans="1:6" ht="12.75" customHeight="1" x14ac:dyDescent="0.15">
      <c r="A37" s="10" t="s">
        <v>30</v>
      </c>
      <c r="B37" s="18" t="str">
        <f>B34</f>
        <v>Previous Year's Enrollment</v>
      </c>
      <c r="C37" s="18" t="str">
        <f>C34</f>
        <v>Budgeted Enrollment</v>
      </c>
      <c r="D37" s="18" t="str">
        <f>D34</f>
        <v>Audited Enrollment</v>
      </c>
    </row>
    <row r="38" spans="1:6" ht="12.75" customHeight="1" x14ac:dyDescent="0.15">
      <c r="A38" s="5" t="s">
        <v>31</v>
      </c>
      <c r="B38" s="38"/>
      <c r="C38" s="35"/>
      <c r="D38" s="35"/>
    </row>
    <row r="39" spans="1:6" ht="12.75" customHeight="1" x14ac:dyDescent="0.15">
      <c r="A39" s="5" t="s">
        <v>32</v>
      </c>
      <c r="B39" s="38"/>
      <c r="C39" s="35"/>
      <c r="D39" s="35"/>
    </row>
    <row r="40" spans="1:6" ht="12.75" customHeight="1" x14ac:dyDescent="0.15">
      <c r="A40" s="5" t="s">
        <v>33</v>
      </c>
      <c r="B40" s="38"/>
      <c r="C40" s="35"/>
      <c r="D40" s="35"/>
      <c r="F40" s="2"/>
    </row>
    <row r="41" spans="1:6" ht="12.75" customHeight="1" x14ac:dyDescent="0.15">
      <c r="A41" s="5" t="s">
        <v>34</v>
      </c>
      <c r="B41" s="38"/>
      <c r="C41" s="35"/>
      <c r="D41" s="35"/>
      <c r="F41" s="2"/>
    </row>
    <row r="42" spans="1:6" ht="13.5" customHeight="1" x14ac:dyDescent="0.15">
      <c r="A42" s="22" t="s">
        <v>35</v>
      </c>
      <c r="B42" s="11">
        <f>SUM(B38:B41)</f>
        <v>0</v>
      </c>
      <c r="C42" s="11">
        <f>SUM(C38:C41)</f>
        <v>0</v>
      </c>
      <c r="D42" s="11">
        <f>SUM(D38:D41)</f>
        <v>0</v>
      </c>
      <c r="F42" s="2"/>
    </row>
    <row r="43" spans="1:6" ht="13.5" customHeight="1" x14ac:dyDescent="0.15">
      <c r="A43" s="16"/>
      <c r="B43" s="20"/>
      <c r="C43" s="23"/>
      <c r="D43" s="23"/>
      <c r="F43" s="2"/>
    </row>
    <row r="44" spans="1:6" ht="28" x14ac:dyDescent="0.15">
      <c r="A44" s="24" t="s">
        <v>36</v>
      </c>
      <c r="B44" s="18" t="str">
        <f>B34</f>
        <v>Previous Year's Enrollment</v>
      </c>
      <c r="C44" s="18" t="str">
        <f>C34</f>
        <v>Budgeted Enrollment</v>
      </c>
      <c r="D44" s="18" t="str">
        <f>D34</f>
        <v>Audited Enrollment</v>
      </c>
      <c r="F44" s="2"/>
    </row>
    <row r="45" spans="1:6" ht="13.5" customHeight="1" x14ac:dyDescent="0.15">
      <c r="A45" s="10" t="s">
        <v>37</v>
      </c>
      <c r="B45" s="39"/>
      <c r="C45" s="37"/>
      <c r="D45" s="37"/>
      <c r="F45" s="2"/>
    </row>
    <row r="46" spans="1:6" ht="13.5" customHeight="1" x14ac:dyDescent="0.15">
      <c r="A46" s="19"/>
      <c r="B46" s="20"/>
      <c r="C46" s="25"/>
      <c r="D46" s="25"/>
      <c r="F46" s="2"/>
    </row>
    <row r="47" spans="1:6" ht="12.75" customHeight="1" x14ac:dyDescent="0.15">
      <c r="A47" s="5" t="s">
        <v>38</v>
      </c>
      <c r="B47" s="18" t="str">
        <f>B44</f>
        <v>Previous Year's Enrollment</v>
      </c>
      <c r="C47" s="18" t="str">
        <f>C44</f>
        <v>Budgeted Enrollment</v>
      </c>
      <c r="D47" s="18" t="str">
        <f>D44</f>
        <v>Audited Enrollment</v>
      </c>
      <c r="F47" s="2"/>
    </row>
    <row r="48" spans="1:6" ht="13.5" customHeight="1" x14ac:dyDescent="0.15">
      <c r="A48" s="10" t="s">
        <v>38</v>
      </c>
      <c r="B48" s="36"/>
      <c r="C48" s="37"/>
      <c r="D48" s="37"/>
      <c r="F48" s="2"/>
    </row>
    <row r="49" spans="1:6" x14ac:dyDescent="0.15">
      <c r="A49" s="19"/>
      <c r="B49" s="20"/>
      <c r="C49" s="25"/>
      <c r="D49" s="25"/>
      <c r="F49" s="2"/>
    </row>
    <row r="50" spans="1:6" ht="12.75" customHeight="1" x14ac:dyDescent="0.15">
      <c r="A50" s="10" t="s">
        <v>55</v>
      </c>
      <c r="B50" s="18" t="str">
        <f>B47</f>
        <v>Previous Year's Enrollment</v>
      </c>
      <c r="C50" s="18" t="str">
        <f>C47</f>
        <v>Budgeted Enrollment</v>
      </c>
      <c r="D50" s="18" t="str">
        <f>D47</f>
        <v>Audited Enrollment</v>
      </c>
      <c r="F50" s="2"/>
    </row>
    <row r="51" spans="1:6" ht="13.5" customHeight="1" x14ac:dyDescent="0.15">
      <c r="A51" s="10" t="s">
        <v>56</v>
      </c>
      <c r="B51" s="37">
        <v>3539</v>
      </c>
      <c r="C51" s="37">
        <v>3619</v>
      </c>
      <c r="D51" s="37"/>
      <c r="F51" s="2"/>
    </row>
    <row r="52" spans="1:6" x14ac:dyDescent="0.15">
      <c r="A52" s="26"/>
      <c r="B52" s="8"/>
      <c r="C52" s="27"/>
      <c r="D52" s="27"/>
      <c r="F52" s="2"/>
    </row>
    <row r="53" spans="1:6" ht="28" x14ac:dyDescent="0.15">
      <c r="A53" s="10" t="s">
        <v>39</v>
      </c>
      <c r="B53" s="18" t="str">
        <f>B44</f>
        <v>Previous Year's Enrollment</v>
      </c>
      <c r="C53" s="18" t="str">
        <f>C44</f>
        <v>Budgeted Enrollment</v>
      </c>
      <c r="D53" s="18" t="str">
        <f>D44</f>
        <v>Audited Enrollment</v>
      </c>
      <c r="F53" s="2"/>
    </row>
    <row r="54" spans="1:6" ht="12.75" customHeight="1" x14ac:dyDescent="0.15">
      <c r="A54" s="5" t="s">
        <v>40</v>
      </c>
      <c r="B54" s="35">
        <v>0</v>
      </c>
      <c r="C54" s="35">
        <v>3</v>
      </c>
      <c r="D54" s="35"/>
      <c r="F54" s="2"/>
    </row>
    <row r="55" spans="1:6" ht="12.75" customHeight="1" x14ac:dyDescent="0.15">
      <c r="A55" s="5" t="s">
        <v>41</v>
      </c>
      <c r="B55" s="35">
        <v>3</v>
      </c>
      <c r="C55" s="35">
        <v>4</v>
      </c>
      <c r="D55" s="35"/>
      <c r="F55" s="2"/>
    </row>
    <row r="56" spans="1:6" ht="12.75" customHeight="1" x14ac:dyDescent="0.15">
      <c r="A56" s="5" t="s">
        <v>42</v>
      </c>
      <c r="B56" s="35">
        <v>6</v>
      </c>
      <c r="C56" s="35">
        <v>9</v>
      </c>
      <c r="D56" s="35"/>
      <c r="F56" s="2"/>
    </row>
    <row r="57" spans="1:6" ht="12.75" customHeight="1" x14ac:dyDescent="0.15">
      <c r="A57" s="5" t="s">
        <v>43</v>
      </c>
      <c r="B57" s="35">
        <v>15</v>
      </c>
      <c r="C57" s="35">
        <v>19</v>
      </c>
      <c r="D57" s="35"/>
      <c r="F57" s="2"/>
    </row>
    <row r="58" spans="1:6" ht="14.25" customHeight="1" x14ac:dyDescent="0.15">
      <c r="A58" s="28" t="s">
        <v>44</v>
      </c>
      <c r="B58" s="11">
        <f>SUM(B54:B57)</f>
        <v>24</v>
      </c>
      <c r="C58" s="11">
        <f>SUM(C54:C57)</f>
        <v>35</v>
      </c>
      <c r="D58" s="11">
        <f>SUM(D54:D57)</f>
        <v>0</v>
      </c>
      <c r="F58" s="2"/>
    </row>
    <row r="59" spans="1:6" x14ac:dyDescent="0.15">
      <c r="A59" s="3"/>
      <c r="B59" s="8"/>
      <c r="C59" s="9"/>
      <c r="D59" s="9"/>
      <c r="F59" s="2"/>
    </row>
    <row r="60" spans="1:6" x14ac:dyDescent="0.15">
      <c r="A60" s="29"/>
      <c r="B60" s="30"/>
      <c r="C60" s="30"/>
      <c r="D60" s="30"/>
      <c r="F60" s="2"/>
    </row>
    <row r="61" spans="1:6" x14ac:dyDescent="0.15">
      <c r="A61" s="31"/>
      <c r="B61" s="32"/>
      <c r="C61" s="32"/>
      <c r="D61" s="32"/>
      <c r="E61" s="2"/>
      <c r="F61" s="4"/>
    </row>
    <row r="62" spans="1:6" x14ac:dyDescent="0.15">
      <c r="F62" s="2"/>
    </row>
    <row r="63" spans="1:6" x14ac:dyDescent="0.15">
      <c r="F63" s="2"/>
    </row>
    <row r="64" spans="1:6" x14ac:dyDescent="0.15">
      <c r="F64" s="2"/>
    </row>
    <row r="65" spans="6:6" x14ac:dyDescent="0.15">
      <c r="F65" s="2"/>
    </row>
    <row r="66" spans="6:6" x14ac:dyDescent="0.15">
      <c r="F66" s="2"/>
    </row>
    <row r="67" spans="6:6" x14ac:dyDescent="0.15">
      <c r="F67" s="2"/>
    </row>
  </sheetData>
  <mergeCells count="4">
    <mergeCell ref="C4:C5"/>
    <mergeCell ref="B4:B5"/>
    <mergeCell ref="A4:A5"/>
    <mergeCell ref="D4:D5"/>
  </mergeCells>
  <pageMargins left="1.25" right="0.25" top="0.55000000000000004" bottom="0.43" header="0.25" footer="0.26"/>
  <pageSetup scale="91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FE44D-7415-4019-9D6C-9E9CACF2A292}">
  <sheetPr>
    <tabColor theme="4"/>
    <pageSetUpPr fitToPage="1"/>
  </sheetPr>
  <dimension ref="A9:Z216"/>
  <sheetViews>
    <sheetView showGridLines="0" tabSelected="1" zoomScale="150" zoomScaleNormal="150" zoomScaleSheetLayoutView="115" workbookViewId="0">
      <pane xSplit="3" ySplit="20" topLeftCell="D21" activePane="bottomRight" state="frozen"/>
      <selection pane="topRight" activeCell="D1" sqref="D1"/>
      <selection pane="bottomLeft" activeCell="A21" sqref="A21"/>
      <selection pane="bottomRight" activeCell="D21" sqref="D21"/>
    </sheetView>
  </sheetViews>
  <sheetFormatPr baseColWidth="10" defaultColWidth="9.1640625" defaultRowHeight="14" outlineLevelRow="2" x14ac:dyDescent="0.2"/>
  <cols>
    <col min="1" max="1" width="10.83203125" style="45" customWidth="1"/>
    <col min="2" max="2" width="1.83203125" style="45" customWidth="1"/>
    <col min="3" max="3" width="43.5" style="47" customWidth="1"/>
    <col min="4" max="4" width="7.83203125" style="45" customWidth="1"/>
    <col min="5" max="5" width="16.1640625" style="46" customWidth="1"/>
    <col min="6" max="6" width="3.33203125" style="45" customWidth="1"/>
    <col min="7" max="7" width="16" style="45" bestFit="1" customWidth="1"/>
    <col min="8" max="8" width="3.33203125" style="45" customWidth="1"/>
    <col min="9" max="9" width="9.6640625" style="45" bestFit="1" customWidth="1"/>
    <col min="10" max="10" width="3.5" style="45" customWidth="1"/>
    <col min="11" max="26" width="14.33203125" style="45" bestFit="1" customWidth="1"/>
    <col min="27" max="16384" width="9.1640625" style="45"/>
  </cols>
  <sheetData>
    <row r="9" spans="1:7" x14ac:dyDescent="0.2">
      <c r="A9" s="78"/>
      <c r="C9" s="45"/>
      <c r="E9" s="45"/>
    </row>
    <row r="10" spans="1:7" ht="30" customHeight="1" x14ac:dyDescent="0.35">
      <c r="A10" s="77"/>
      <c r="C10" s="76" t="s">
        <v>115</v>
      </c>
      <c r="E10" s="45"/>
    </row>
    <row r="11" spans="1:7" x14ac:dyDescent="0.2">
      <c r="E11" s="45"/>
    </row>
    <row r="12" spans="1:7" x14ac:dyDescent="0.2">
      <c r="C12" s="45"/>
      <c r="E12" s="45"/>
    </row>
    <row r="13" spans="1:7" hidden="1" x14ac:dyDescent="0.2">
      <c r="C13" s="45"/>
      <c r="E13" s="75" t="s">
        <v>114</v>
      </c>
      <c r="G13" s="75" t="s">
        <v>113</v>
      </c>
    </row>
    <row r="14" spans="1:7" hidden="1" x14ac:dyDescent="0.2">
      <c r="C14" s="45"/>
      <c r="E14" s="75" t="s">
        <v>116</v>
      </c>
      <c r="G14" s="75" t="s">
        <v>112</v>
      </c>
    </row>
    <row r="15" spans="1:7" hidden="1" x14ac:dyDescent="0.2">
      <c r="C15" s="45"/>
      <c r="E15" s="75" t="s">
        <v>111</v>
      </c>
      <c r="G15" s="75" t="s">
        <v>111</v>
      </c>
    </row>
    <row r="16" spans="1:7" hidden="1" x14ac:dyDescent="0.2">
      <c r="C16" s="45"/>
      <c r="E16" s="75">
        <v>2020</v>
      </c>
      <c r="G16" s="75">
        <v>2021</v>
      </c>
    </row>
    <row r="17" spans="1:26" x14ac:dyDescent="0.2">
      <c r="C17" s="45"/>
      <c r="E17" s="45"/>
    </row>
    <row r="18" spans="1:26" ht="4.5" customHeight="1" x14ac:dyDescent="0.2">
      <c r="C18" s="45"/>
      <c r="E18" s="74"/>
      <c r="K18" s="83" t="s">
        <v>110</v>
      </c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</row>
    <row r="19" spans="1:26" ht="19" outlineLevel="1" x14ac:dyDescent="0.25">
      <c r="E19" s="73" t="s">
        <v>72</v>
      </c>
      <c r="F19" s="72"/>
      <c r="G19" s="73" t="s">
        <v>109</v>
      </c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</row>
    <row r="20" spans="1:26" ht="19" outlineLevel="1" x14ac:dyDescent="0.25">
      <c r="B20" s="60" t="s">
        <v>108</v>
      </c>
      <c r="E20" s="71" t="s">
        <v>107</v>
      </c>
      <c r="F20" s="72"/>
      <c r="G20" s="71" t="s">
        <v>0</v>
      </c>
      <c r="K20" s="70" t="s">
        <v>60</v>
      </c>
      <c r="L20" s="70" t="s">
        <v>61</v>
      </c>
      <c r="M20" s="70" t="s">
        <v>62</v>
      </c>
      <c r="N20" s="70" t="s">
        <v>46</v>
      </c>
      <c r="O20" s="70" t="s">
        <v>63</v>
      </c>
      <c r="P20" s="70" t="s">
        <v>64</v>
      </c>
      <c r="Q20" s="70" t="s">
        <v>65</v>
      </c>
      <c r="R20" s="70" t="s">
        <v>47</v>
      </c>
      <c r="S20" s="70" t="s">
        <v>66</v>
      </c>
      <c r="T20" s="70" t="s">
        <v>67</v>
      </c>
      <c r="U20" s="70" t="s">
        <v>68</v>
      </c>
      <c r="V20" s="70" t="s">
        <v>48</v>
      </c>
      <c r="W20" s="70" t="s">
        <v>69</v>
      </c>
      <c r="X20" s="70" t="s">
        <v>70</v>
      </c>
      <c r="Y20" s="70" t="s">
        <v>71</v>
      </c>
      <c r="Z20" s="70" t="s">
        <v>49</v>
      </c>
    </row>
    <row r="21" spans="1:26" outlineLevel="2" x14ac:dyDescent="0.2">
      <c r="B21" s="60"/>
      <c r="K21" s="69" t="s">
        <v>106</v>
      </c>
      <c r="L21" s="69" t="str">
        <f t="shared" ref="L21:Z21" si="0">K21</f>
        <v>Projected</v>
      </c>
      <c r="M21" s="69" t="str">
        <f t="shared" si="0"/>
        <v>Projected</v>
      </c>
      <c r="N21" s="69" t="str">
        <f t="shared" si="0"/>
        <v>Projected</v>
      </c>
      <c r="O21" s="69" t="str">
        <f t="shared" si="0"/>
        <v>Projected</v>
      </c>
      <c r="P21" s="69" t="str">
        <f t="shared" si="0"/>
        <v>Projected</v>
      </c>
      <c r="Q21" s="69" t="str">
        <f t="shared" si="0"/>
        <v>Projected</v>
      </c>
      <c r="R21" s="69" t="str">
        <f t="shared" si="0"/>
        <v>Projected</v>
      </c>
      <c r="S21" s="69" t="str">
        <f t="shared" si="0"/>
        <v>Projected</v>
      </c>
      <c r="T21" s="69" t="str">
        <f t="shared" si="0"/>
        <v>Projected</v>
      </c>
      <c r="U21" s="69" t="str">
        <f t="shared" si="0"/>
        <v>Projected</v>
      </c>
      <c r="V21" s="69" t="str">
        <f t="shared" si="0"/>
        <v>Projected</v>
      </c>
      <c r="W21" s="69" t="str">
        <f t="shared" si="0"/>
        <v>Projected</v>
      </c>
      <c r="X21" s="69" t="str">
        <f t="shared" si="0"/>
        <v>Projected</v>
      </c>
      <c r="Y21" s="69" t="str">
        <f t="shared" si="0"/>
        <v>Projected</v>
      </c>
      <c r="Z21" s="69" t="str">
        <f t="shared" si="0"/>
        <v>Projected</v>
      </c>
    </row>
    <row r="22" spans="1:26" hidden="1" outlineLevel="2" x14ac:dyDescent="0.2">
      <c r="A22" s="59" t="str">
        <f>IFERROR(LEFT(#REF!,SEARCH("(",#REF!,1)-2),"")</f>
        <v/>
      </c>
      <c r="C22" s="47" t="e">
        <f>MID(#REF!,SEARCH("(",#REF!)+1,SEARCH(")",#REF!)-SEARCH("(",#REF!)-1)</f>
        <v>#REF!</v>
      </c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spans="1:26" outlineLevel="2" x14ac:dyDescent="0.2">
      <c r="A23" s="59" t="str">
        <f>IFERROR(LEFT(#REF!,SEARCH("(",#REF!,1)-2),"")</f>
        <v/>
      </c>
      <c r="C23" s="47" t="s">
        <v>117</v>
      </c>
      <c r="E23" s="52">
        <v>84162617.439999998</v>
      </c>
      <c r="F23" s="51"/>
      <c r="G23" s="52">
        <v>87891680.664000005</v>
      </c>
      <c r="K23" s="55">
        <f t="shared" ref="K23:M29" si="1">$G23/12</f>
        <v>7324306.7220000001</v>
      </c>
      <c r="L23" s="55">
        <f t="shared" si="1"/>
        <v>7324306.7220000001</v>
      </c>
      <c r="M23" s="55">
        <f t="shared" si="1"/>
        <v>7324306.7220000001</v>
      </c>
      <c r="N23" s="54">
        <f t="shared" ref="N23:N30" si="2">SUM(K23:M23)</f>
        <v>21972920.166000001</v>
      </c>
      <c r="O23" s="55">
        <f t="shared" ref="O23:Q29" si="3">$G23/12</f>
        <v>7324306.7220000001</v>
      </c>
      <c r="P23" s="55">
        <f t="shared" si="3"/>
        <v>7324306.7220000001</v>
      </c>
      <c r="Q23" s="55">
        <f t="shared" si="3"/>
        <v>7324306.7220000001</v>
      </c>
      <c r="R23" s="54">
        <f t="shared" ref="R23:R30" si="4">SUM(O23:Q23)</f>
        <v>21972920.166000001</v>
      </c>
      <c r="S23" s="55">
        <f t="shared" ref="S23:U29" si="5">$G23/12</f>
        <v>7324306.7220000001</v>
      </c>
      <c r="T23" s="55">
        <f t="shared" si="5"/>
        <v>7324306.7220000001</v>
      </c>
      <c r="U23" s="55">
        <f t="shared" si="5"/>
        <v>7324306.7220000001</v>
      </c>
      <c r="V23" s="54">
        <f t="shared" ref="V23:V30" si="6">SUM(S23:U23)</f>
        <v>21972920.166000001</v>
      </c>
      <c r="W23" s="55">
        <f t="shared" ref="W23:Y29" si="7">$G23/12</f>
        <v>7324306.7220000001</v>
      </c>
      <c r="X23" s="55">
        <f t="shared" si="7"/>
        <v>7324306.7220000001</v>
      </c>
      <c r="Y23" s="55">
        <f t="shared" si="7"/>
        <v>7324306.7220000001</v>
      </c>
      <c r="Z23" s="54">
        <f t="shared" ref="Z23:Z30" si="8">SUM(W23:Y23)</f>
        <v>21972920.166000001</v>
      </c>
    </row>
    <row r="24" spans="1:26" outlineLevel="2" x14ac:dyDescent="0.2">
      <c r="A24" s="59" t="str">
        <f>IFERROR(LEFT(#REF!,SEARCH("(",#REF!,1)-2),"")</f>
        <v/>
      </c>
      <c r="C24" s="47" t="s">
        <v>118</v>
      </c>
      <c r="E24" s="52">
        <v>9396114.1119999997</v>
      </c>
      <c r="F24" s="51"/>
      <c r="G24" s="52">
        <v>9208961.6850000005</v>
      </c>
      <c r="K24" s="55">
        <f t="shared" si="1"/>
        <v>767413.47375</v>
      </c>
      <c r="L24" s="55">
        <f t="shared" si="1"/>
        <v>767413.47375</v>
      </c>
      <c r="M24" s="55">
        <f t="shared" si="1"/>
        <v>767413.47375</v>
      </c>
      <c r="N24" s="54">
        <f t="shared" si="2"/>
        <v>2302240.4212500001</v>
      </c>
      <c r="O24" s="55">
        <f t="shared" si="3"/>
        <v>767413.47375</v>
      </c>
      <c r="P24" s="55">
        <f t="shared" si="3"/>
        <v>767413.47375</v>
      </c>
      <c r="Q24" s="55">
        <f t="shared" si="3"/>
        <v>767413.47375</v>
      </c>
      <c r="R24" s="54">
        <f t="shared" si="4"/>
        <v>2302240.4212500001</v>
      </c>
      <c r="S24" s="55">
        <f t="shared" si="5"/>
        <v>767413.47375</v>
      </c>
      <c r="T24" s="55">
        <f t="shared" si="5"/>
        <v>767413.47375</v>
      </c>
      <c r="U24" s="55">
        <f t="shared" si="5"/>
        <v>767413.47375</v>
      </c>
      <c r="V24" s="54">
        <f t="shared" si="6"/>
        <v>2302240.4212500001</v>
      </c>
      <c r="W24" s="55">
        <f t="shared" si="7"/>
        <v>767413.47375</v>
      </c>
      <c r="X24" s="55">
        <f t="shared" si="7"/>
        <v>767413.47375</v>
      </c>
      <c r="Y24" s="55">
        <f t="shared" si="7"/>
        <v>767413.47375</v>
      </c>
      <c r="Z24" s="54">
        <f t="shared" si="8"/>
        <v>2302240.4212500001</v>
      </c>
    </row>
    <row r="25" spans="1:26" outlineLevel="2" x14ac:dyDescent="0.2">
      <c r="A25" s="59" t="str">
        <f>IFERROR(LEFT(#REF!,SEARCH("(",#REF!,1)-2),"")</f>
        <v/>
      </c>
      <c r="C25" s="47" t="s">
        <v>119</v>
      </c>
      <c r="E25" s="52">
        <v>21820158.228</v>
      </c>
      <c r="F25" s="51"/>
      <c r="G25" s="52">
        <v>23454293.2344</v>
      </c>
      <c r="K25" s="55">
        <f t="shared" si="1"/>
        <v>1954524.4362000001</v>
      </c>
      <c r="L25" s="55">
        <f t="shared" si="1"/>
        <v>1954524.4362000001</v>
      </c>
      <c r="M25" s="55">
        <f t="shared" si="1"/>
        <v>1954524.4362000001</v>
      </c>
      <c r="N25" s="54">
        <f t="shared" si="2"/>
        <v>5863573.3086000001</v>
      </c>
      <c r="O25" s="55">
        <f t="shared" si="3"/>
        <v>1954524.4362000001</v>
      </c>
      <c r="P25" s="55">
        <f t="shared" si="3"/>
        <v>1954524.4362000001</v>
      </c>
      <c r="Q25" s="55">
        <f t="shared" si="3"/>
        <v>1954524.4362000001</v>
      </c>
      <c r="R25" s="54">
        <f t="shared" si="4"/>
        <v>5863573.3086000001</v>
      </c>
      <c r="S25" s="55">
        <f t="shared" si="5"/>
        <v>1954524.4362000001</v>
      </c>
      <c r="T25" s="55">
        <f t="shared" si="5"/>
        <v>1954524.4362000001</v>
      </c>
      <c r="U25" s="55">
        <f t="shared" si="5"/>
        <v>1954524.4362000001</v>
      </c>
      <c r="V25" s="54">
        <f t="shared" si="6"/>
        <v>5863573.3086000001</v>
      </c>
      <c r="W25" s="55">
        <f t="shared" si="7"/>
        <v>1954524.4362000001</v>
      </c>
      <c r="X25" s="55">
        <f t="shared" si="7"/>
        <v>1954524.4362000001</v>
      </c>
      <c r="Y25" s="55">
        <f t="shared" si="7"/>
        <v>1954524.4362000001</v>
      </c>
      <c r="Z25" s="54">
        <f t="shared" si="8"/>
        <v>5863573.3086000001</v>
      </c>
    </row>
    <row r="26" spans="1:26" outlineLevel="2" x14ac:dyDescent="0.2">
      <c r="A26" s="59" t="str">
        <f>IFERROR(LEFT(#REF!,SEARCH("(",#REF!,1)-2),"")</f>
        <v/>
      </c>
      <c r="C26" s="47" t="s">
        <v>120</v>
      </c>
      <c r="E26" s="52">
        <v>419579.16</v>
      </c>
      <c r="F26" s="51"/>
      <c r="G26" s="52">
        <v>382370.81400000001</v>
      </c>
      <c r="K26" s="55">
        <f t="shared" si="1"/>
        <v>31864.234500000002</v>
      </c>
      <c r="L26" s="55">
        <f t="shared" si="1"/>
        <v>31864.234500000002</v>
      </c>
      <c r="M26" s="55">
        <f t="shared" si="1"/>
        <v>31864.234500000002</v>
      </c>
      <c r="N26" s="54">
        <f t="shared" si="2"/>
        <v>95592.703500000003</v>
      </c>
      <c r="O26" s="55">
        <f t="shared" si="3"/>
        <v>31864.234500000002</v>
      </c>
      <c r="P26" s="55">
        <f t="shared" si="3"/>
        <v>31864.234500000002</v>
      </c>
      <c r="Q26" s="55">
        <f t="shared" si="3"/>
        <v>31864.234500000002</v>
      </c>
      <c r="R26" s="54">
        <f t="shared" si="4"/>
        <v>95592.703500000003</v>
      </c>
      <c r="S26" s="55">
        <f t="shared" si="5"/>
        <v>31864.234500000002</v>
      </c>
      <c r="T26" s="55">
        <f t="shared" si="5"/>
        <v>31864.234500000002</v>
      </c>
      <c r="U26" s="55">
        <f t="shared" si="5"/>
        <v>31864.234500000002</v>
      </c>
      <c r="V26" s="54">
        <f t="shared" si="6"/>
        <v>95592.703500000003</v>
      </c>
      <c r="W26" s="55">
        <f t="shared" si="7"/>
        <v>31864.234500000002</v>
      </c>
      <c r="X26" s="55">
        <f t="shared" si="7"/>
        <v>31864.234500000002</v>
      </c>
      <c r="Y26" s="55">
        <f t="shared" si="7"/>
        <v>31864.234500000002</v>
      </c>
      <c r="Z26" s="54">
        <f t="shared" si="8"/>
        <v>95592.703500000003</v>
      </c>
    </row>
    <row r="27" spans="1:26" outlineLevel="2" x14ac:dyDescent="0.2">
      <c r="A27" s="59" t="str">
        <f>IFERROR(LEFT(#REF!,SEARCH("(",#REF!,1)-2),"")</f>
        <v/>
      </c>
      <c r="C27" s="47" t="s">
        <v>121</v>
      </c>
      <c r="E27" s="52">
        <v>161175</v>
      </c>
      <c r="F27" s="51"/>
      <c r="G27" s="52">
        <v>164398.5</v>
      </c>
      <c r="K27" s="55">
        <f t="shared" si="1"/>
        <v>13699.875</v>
      </c>
      <c r="L27" s="55">
        <f t="shared" si="1"/>
        <v>13699.875</v>
      </c>
      <c r="M27" s="55">
        <f t="shared" si="1"/>
        <v>13699.875</v>
      </c>
      <c r="N27" s="54">
        <f t="shared" si="2"/>
        <v>41099.625</v>
      </c>
      <c r="O27" s="55">
        <f t="shared" si="3"/>
        <v>13699.875</v>
      </c>
      <c r="P27" s="55">
        <f t="shared" si="3"/>
        <v>13699.875</v>
      </c>
      <c r="Q27" s="55">
        <f t="shared" si="3"/>
        <v>13699.875</v>
      </c>
      <c r="R27" s="54">
        <f t="shared" si="4"/>
        <v>41099.625</v>
      </c>
      <c r="S27" s="55">
        <f t="shared" si="5"/>
        <v>13699.875</v>
      </c>
      <c r="T27" s="55">
        <f t="shared" si="5"/>
        <v>13699.875</v>
      </c>
      <c r="U27" s="55">
        <f t="shared" si="5"/>
        <v>13699.875</v>
      </c>
      <c r="V27" s="54">
        <f t="shared" si="6"/>
        <v>41099.625</v>
      </c>
      <c r="W27" s="55">
        <f t="shared" si="7"/>
        <v>13699.875</v>
      </c>
      <c r="X27" s="55">
        <f t="shared" si="7"/>
        <v>13699.875</v>
      </c>
      <c r="Y27" s="55">
        <f t="shared" si="7"/>
        <v>13699.875</v>
      </c>
      <c r="Z27" s="54">
        <f t="shared" si="8"/>
        <v>41099.625</v>
      </c>
    </row>
    <row r="28" spans="1:26" outlineLevel="2" x14ac:dyDescent="0.2">
      <c r="A28" s="59" t="str">
        <f>IFERROR(LEFT(#REF!,SEARCH("(",#REF!,1)-2),"")</f>
        <v/>
      </c>
      <c r="C28" s="47" t="s">
        <v>122</v>
      </c>
      <c r="E28" s="52">
        <v>22707916.774</v>
      </c>
      <c r="F28" s="51"/>
      <c r="G28" s="52">
        <v>23525424</v>
      </c>
      <c r="K28" s="55">
        <f t="shared" si="1"/>
        <v>1960452</v>
      </c>
      <c r="L28" s="55">
        <f t="shared" si="1"/>
        <v>1960452</v>
      </c>
      <c r="M28" s="55">
        <f t="shared" si="1"/>
        <v>1960452</v>
      </c>
      <c r="N28" s="54">
        <f t="shared" si="2"/>
        <v>5881356</v>
      </c>
      <c r="O28" s="55">
        <f t="shared" si="3"/>
        <v>1960452</v>
      </c>
      <c r="P28" s="55">
        <f t="shared" si="3"/>
        <v>1960452</v>
      </c>
      <c r="Q28" s="55">
        <f t="shared" si="3"/>
        <v>1960452</v>
      </c>
      <c r="R28" s="54">
        <f t="shared" si="4"/>
        <v>5881356</v>
      </c>
      <c r="S28" s="55">
        <f t="shared" si="5"/>
        <v>1960452</v>
      </c>
      <c r="T28" s="55">
        <f t="shared" si="5"/>
        <v>1960452</v>
      </c>
      <c r="U28" s="55">
        <f t="shared" si="5"/>
        <v>1960452</v>
      </c>
      <c r="V28" s="54">
        <f t="shared" si="6"/>
        <v>5881356</v>
      </c>
      <c r="W28" s="55">
        <f t="shared" si="7"/>
        <v>1960452</v>
      </c>
      <c r="X28" s="55">
        <f t="shared" si="7"/>
        <v>1960452</v>
      </c>
      <c r="Y28" s="55">
        <f t="shared" si="7"/>
        <v>1960452</v>
      </c>
      <c r="Z28" s="54">
        <f t="shared" si="8"/>
        <v>5881356</v>
      </c>
    </row>
    <row r="29" spans="1:26" outlineLevel="2" x14ac:dyDescent="0.2">
      <c r="A29" s="59"/>
      <c r="C29" s="58"/>
      <c r="D29" s="57"/>
      <c r="E29" s="56"/>
      <c r="F29" s="51"/>
      <c r="G29" s="56"/>
      <c r="K29" s="55">
        <f t="shared" si="1"/>
        <v>0</v>
      </c>
      <c r="L29" s="55">
        <f t="shared" si="1"/>
        <v>0</v>
      </c>
      <c r="M29" s="55">
        <f t="shared" si="1"/>
        <v>0</v>
      </c>
      <c r="N29" s="54">
        <f t="shared" si="2"/>
        <v>0</v>
      </c>
      <c r="O29" s="55">
        <f t="shared" si="3"/>
        <v>0</v>
      </c>
      <c r="P29" s="55">
        <f t="shared" si="3"/>
        <v>0</v>
      </c>
      <c r="Q29" s="55">
        <f t="shared" si="3"/>
        <v>0</v>
      </c>
      <c r="R29" s="54">
        <f t="shared" si="4"/>
        <v>0</v>
      </c>
      <c r="S29" s="55">
        <f t="shared" si="5"/>
        <v>0</v>
      </c>
      <c r="T29" s="55">
        <f t="shared" si="5"/>
        <v>0</v>
      </c>
      <c r="U29" s="55">
        <f t="shared" si="5"/>
        <v>0</v>
      </c>
      <c r="V29" s="54">
        <f t="shared" si="6"/>
        <v>0</v>
      </c>
      <c r="W29" s="55">
        <f t="shared" si="7"/>
        <v>0</v>
      </c>
      <c r="X29" s="55">
        <f t="shared" si="7"/>
        <v>0</v>
      </c>
      <c r="Y29" s="55">
        <f t="shared" si="7"/>
        <v>0</v>
      </c>
      <c r="Z29" s="54">
        <f t="shared" si="8"/>
        <v>0</v>
      </c>
    </row>
    <row r="30" spans="1:26" outlineLevel="1" x14ac:dyDescent="0.2">
      <c r="A30" s="53"/>
      <c r="C30" s="47" t="s">
        <v>105</v>
      </c>
      <c r="E30" s="52">
        <f>SUM(E22:E29)</f>
        <v>138667560.71399999</v>
      </c>
      <c r="F30" s="51"/>
      <c r="G30" s="52">
        <f>SUM(G22:G29)</f>
        <v>144627128.89740002</v>
      </c>
      <c r="K30" s="61">
        <f>SUM(K23:K29)</f>
        <v>12052260.741450001</v>
      </c>
      <c r="L30" s="61">
        <f>SUM(L23:L29)</f>
        <v>12052260.741450001</v>
      </c>
      <c r="M30" s="61">
        <f>SUM(M23:M29)</f>
        <v>12052260.741450001</v>
      </c>
      <c r="N30" s="61">
        <f t="shared" si="2"/>
        <v>36156782.224350005</v>
      </c>
      <c r="O30" s="61">
        <f>SUM(O23:O29)</f>
        <v>12052260.741450001</v>
      </c>
      <c r="P30" s="61">
        <f>SUM(P23:P29)</f>
        <v>12052260.741450001</v>
      </c>
      <c r="Q30" s="61">
        <f>SUM(Q23:Q29)</f>
        <v>12052260.741450001</v>
      </c>
      <c r="R30" s="61">
        <f t="shared" si="4"/>
        <v>36156782.224350005</v>
      </c>
      <c r="S30" s="61">
        <f>SUM(S23:S29)</f>
        <v>12052260.741450001</v>
      </c>
      <c r="T30" s="61">
        <f>SUM(T23:T29)</f>
        <v>12052260.741450001</v>
      </c>
      <c r="U30" s="61">
        <f>SUM(U23:U29)</f>
        <v>12052260.741450001</v>
      </c>
      <c r="V30" s="61">
        <f t="shared" si="6"/>
        <v>36156782.224350005</v>
      </c>
      <c r="W30" s="61">
        <f>SUM(W23:W29)</f>
        <v>12052260.741450001</v>
      </c>
      <c r="X30" s="61">
        <f>SUM(X23:X29)</f>
        <v>12052260.741450001</v>
      </c>
      <c r="Y30" s="61">
        <f>SUM(Y23:Y29)</f>
        <v>12052260.741450001</v>
      </c>
      <c r="Z30" s="61">
        <f t="shared" si="8"/>
        <v>36156782.224350005</v>
      </c>
    </row>
    <row r="31" spans="1:26" outlineLevel="1" x14ac:dyDescent="0.2">
      <c r="A31" s="53"/>
      <c r="E31" s="52"/>
      <c r="F31" s="51"/>
      <c r="G31" s="52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outlineLevel="1" x14ac:dyDescent="0.2">
      <c r="A32" s="53"/>
      <c r="B32" s="60" t="s">
        <v>104</v>
      </c>
      <c r="C32" s="67"/>
      <c r="E32" s="52"/>
      <c r="F32" s="51"/>
      <c r="G32" s="52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outlineLevel="1" x14ac:dyDescent="0.2">
      <c r="A33" s="53"/>
      <c r="B33" s="60"/>
      <c r="C33" s="67"/>
      <c r="E33" s="52"/>
      <c r="F33" s="51"/>
      <c r="G33" s="52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idden="1" outlineLevel="2" x14ac:dyDescent="0.2">
      <c r="A34" s="59" t="str">
        <f>IFERROR(LEFT(#REF!,SEARCH("(",#REF!,1)-2),"")</f>
        <v/>
      </c>
      <c r="C34" s="47" t="s">
        <v>123</v>
      </c>
      <c r="E34" s="52"/>
      <c r="F34" s="51"/>
      <c r="G34" s="52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outlineLevel="2" x14ac:dyDescent="0.2">
      <c r="A35" s="59" t="str">
        <f>IFERROR(LEFT(#REF!,SEARCH("(",#REF!,1)-2),"")</f>
        <v/>
      </c>
      <c r="C35" s="47" t="s">
        <v>124</v>
      </c>
      <c r="E35" s="52">
        <v>4823405.6399999997</v>
      </c>
      <c r="F35" s="51"/>
      <c r="G35" s="52">
        <v>5636994.5099999998</v>
      </c>
      <c r="K35" s="55">
        <f t="shared" ref="K35:M42" si="9">$G35/12</f>
        <v>469749.54249999998</v>
      </c>
      <c r="L35" s="55">
        <f t="shared" si="9"/>
        <v>469749.54249999998</v>
      </c>
      <c r="M35" s="55">
        <f t="shared" si="9"/>
        <v>469749.54249999998</v>
      </c>
      <c r="N35" s="54">
        <f t="shared" ref="N35:N43" si="10">SUM(K35:M35)</f>
        <v>1409248.6274999999</v>
      </c>
      <c r="O35" s="55">
        <f t="shared" ref="O35:Q42" si="11">$G35/12</f>
        <v>469749.54249999998</v>
      </c>
      <c r="P35" s="55">
        <f t="shared" si="11"/>
        <v>469749.54249999998</v>
      </c>
      <c r="Q35" s="55">
        <f t="shared" si="11"/>
        <v>469749.54249999998</v>
      </c>
      <c r="R35" s="54">
        <f t="shared" ref="R35:R43" si="12">SUM(O35:Q35)</f>
        <v>1409248.6274999999</v>
      </c>
      <c r="S35" s="55">
        <f t="shared" ref="S35:U42" si="13">$G35/12</f>
        <v>469749.54249999998</v>
      </c>
      <c r="T35" s="55">
        <f t="shared" si="13"/>
        <v>469749.54249999998</v>
      </c>
      <c r="U35" s="55">
        <f t="shared" si="13"/>
        <v>469749.54249999998</v>
      </c>
      <c r="V35" s="54">
        <f t="shared" ref="V35:V43" si="14">SUM(S35:U35)</f>
        <v>1409248.6274999999</v>
      </c>
      <c r="W35" s="55">
        <f t="shared" ref="W35:Y42" si="15">$G35/12</f>
        <v>469749.54249999998</v>
      </c>
      <c r="X35" s="55">
        <f t="shared" si="15"/>
        <v>469749.54249999998</v>
      </c>
      <c r="Y35" s="55">
        <f t="shared" si="15"/>
        <v>469749.54249999998</v>
      </c>
      <c r="Z35" s="54">
        <f t="shared" ref="Z35:Z43" si="16">SUM(W35:Y35)</f>
        <v>1409248.6274999999</v>
      </c>
    </row>
    <row r="36" spans="1:26" outlineLevel="2" x14ac:dyDescent="0.2">
      <c r="A36" s="59" t="str">
        <f>IFERROR(LEFT(#REF!,SEARCH("(",#REF!,1)-2),"")</f>
        <v/>
      </c>
      <c r="C36" s="47" t="s">
        <v>125</v>
      </c>
      <c r="E36" s="52">
        <v>0</v>
      </c>
      <c r="F36" s="51"/>
      <c r="G36" s="52">
        <v>2950594.02</v>
      </c>
      <c r="K36" s="55">
        <f t="shared" si="9"/>
        <v>245882.83499999999</v>
      </c>
      <c r="L36" s="55">
        <f t="shared" si="9"/>
        <v>245882.83499999999</v>
      </c>
      <c r="M36" s="55">
        <f t="shared" si="9"/>
        <v>245882.83499999999</v>
      </c>
      <c r="N36" s="54">
        <f t="shared" si="10"/>
        <v>737648.505</v>
      </c>
      <c r="O36" s="55">
        <f t="shared" si="11"/>
        <v>245882.83499999999</v>
      </c>
      <c r="P36" s="55">
        <f t="shared" si="11"/>
        <v>245882.83499999999</v>
      </c>
      <c r="Q36" s="55">
        <f t="shared" si="11"/>
        <v>245882.83499999999</v>
      </c>
      <c r="R36" s="54">
        <f t="shared" si="12"/>
        <v>737648.505</v>
      </c>
      <c r="S36" s="55">
        <f t="shared" si="13"/>
        <v>245882.83499999999</v>
      </c>
      <c r="T36" s="55">
        <f t="shared" si="13"/>
        <v>245882.83499999999</v>
      </c>
      <c r="U36" s="55">
        <f t="shared" si="13"/>
        <v>245882.83499999999</v>
      </c>
      <c r="V36" s="54">
        <f t="shared" si="14"/>
        <v>737648.505</v>
      </c>
      <c r="W36" s="55">
        <f t="shared" si="15"/>
        <v>245882.83499999999</v>
      </c>
      <c r="X36" s="55">
        <f t="shared" si="15"/>
        <v>245882.83499999999</v>
      </c>
      <c r="Y36" s="55">
        <f t="shared" si="15"/>
        <v>245882.83499999999</v>
      </c>
      <c r="Z36" s="54">
        <f t="shared" si="16"/>
        <v>737648.505</v>
      </c>
    </row>
    <row r="37" spans="1:26" outlineLevel="2" x14ac:dyDescent="0.2">
      <c r="A37" s="59" t="str">
        <f>IFERROR(LEFT(#REF!,SEARCH("(",#REF!,1)-2),"")</f>
        <v/>
      </c>
      <c r="C37" s="47" t="s">
        <v>126</v>
      </c>
      <c r="E37" s="52">
        <v>6542764.4692499898</v>
      </c>
      <c r="F37" s="51"/>
      <c r="G37" s="52">
        <v>7175962.2002999997</v>
      </c>
      <c r="K37" s="55">
        <f t="shared" si="9"/>
        <v>597996.85002499993</v>
      </c>
      <c r="L37" s="55">
        <f t="shared" si="9"/>
        <v>597996.85002499993</v>
      </c>
      <c r="M37" s="55">
        <f t="shared" si="9"/>
        <v>597996.85002499993</v>
      </c>
      <c r="N37" s="54">
        <f t="shared" si="10"/>
        <v>1793990.5500749997</v>
      </c>
      <c r="O37" s="55">
        <f t="shared" si="11"/>
        <v>597996.85002499993</v>
      </c>
      <c r="P37" s="55">
        <f t="shared" si="11"/>
        <v>597996.85002499993</v>
      </c>
      <c r="Q37" s="55">
        <f t="shared" si="11"/>
        <v>597996.85002499993</v>
      </c>
      <c r="R37" s="54">
        <f t="shared" si="12"/>
        <v>1793990.5500749997</v>
      </c>
      <c r="S37" s="55">
        <f t="shared" si="13"/>
        <v>597996.85002499993</v>
      </c>
      <c r="T37" s="55">
        <f t="shared" si="13"/>
        <v>597996.85002499993</v>
      </c>
      <c r="U37" s="55">
        <f t="shared" si="13"/>
        <v>597996.85002499993</v>
      </c>
      <c r="V37" s="54">
        <f t="shared" si="14"/>
        <v>1793990.5500749997</v>
      </c>
      <c r="W37" s="55">
        <f t="shared" si="15"/>
        <v>597996.85002499993</v>
      </c>
      <c r="X37" s="55">
        <f t="shared" si="15"/>
        <v>597996.85002499993</v>
      </c>
      <c r="Y37" s="55">
        <f t="shared" si="15"/>
        <v>597996.85002499993</v>
      </c>
      <c r="Z37" s="54">
        <f t="shared" si="16"/>
        <v>1793990.5500749997</v>
      </c>
    </row>
    <row r="38" spans="1:26" outlineLevel="2" x14ac:dyDescent="0.2">
      <c r="A38" s="59" t="str">
        <f>IFERROR(LEFT(#REF!,SEARCH("(",#REF!,1)-2),"")</f>
        <v/>
      </c>
      <c r="C38" s="47" t="s">
        <v>127</v>
      </c>
      <c r="E38" s="52">
        <v>1200000</v>
      </c>
      <c r="F38" s="51"/>
      <c r="G38" s="52">
        <v>1886817.21720932</v>
      </c>
      <c r="K38" s="55">
        <f t="shared" si="9"/>
        <v>157234.76810077668</v>
      </c>
      <c r="L38" s="55">
        <f t="shared" si="9"/>
        <v>157234.76810077668</v>
      </c>
      <c r="M38" s="55">
        <f t="shared" si="9"/>
        <v>157234.76810077668</v>
      </c>
      <c r="N38" s="54">
        <f t="shared" si="10"/>
        <v>471704.30430233001</v>
      </c>
      <c r="O38" s="55">
        <f t="shared" si="11"/>
        <v>157234.76810077668</v>
      </c>
      <c r="P38" s="55">
        <f t="shared" si="11"/>
        <v>157234.76810077668</v>
      </c>
      <c r="Q38" s="55">
        <f t="shared" si="11"/>
        <v>157234.76810077668</v>
      </c>
      <c r="R38" s="54">
        <f t="shared" si="12"/>
        <v>471704.30430233001</v>
      </c>
      <c r="S38" s="55">
        <f t="shared" si="13"/>
        <v>157234.76810077668</v>
      </c>
      <c r="T38" s="55">
        <f t="shared" si="13"/>
        <v>157234.76810077668</v>
      </c>
      <c r="U38" s="55">
        <f t="shared" si="13"/>
        <v>157234.76810077668</v>
      </c>
      <c r="V38" s="54">
        <f t="shared" si="14"/>
        <v>471704.30430233001</v>
      </c>
      <c r="W38" s="55">
        <f t="shared" si="15"/>
        <v>157234.76810077668</v>
      </c>
      <c r="X38" s="55">
        <f t="shared" si="15"/>
        <v>157234.76810077668</v>
      </c>
      <c r="Y38" s="55">
        <f t="shared" si="15"/>
        <v>157234.76810077668</v>
      </c>
      <c r="Z38" s="54">
        <f t="shared" si="16"/>
        <v>471704.30430233001</v>
      </c>
    </row>
    <row r="39" spans="1:26" outlineLevel="2" x14ac:dyDescent="0.2">
      <c r="A39" s="59" t="str">
        <f>IFERROR(LEFT(#REF!,SEARCH("(",#REF!,1)-2),"")</f>
        <v/>
      </c>
      <c r="C39" s="47" t="s">
        <v>128</v>
      </c>
      <c r="E39" s="52">
        <v>850000</v>
      </c>
      <c r="F39" s="51"/>
      <c r="G39" s="52">
        <v>1197411.01</v>
      </c>
      <c r="K39" s="55">
        <f t="shared" si="9"/>
        <v>99784.250833333339</v>
      </c>
      <c r="L39" s="55">
        <f t="shared" si="9"/>
        <v>99784.250833333339</v>
      </c>
      <c r="M39" s="55">
        <f t="shared" si="9"/>
        <v>99784.250833333339</v>
      </c>
      <c r="N39" s="54">
        <f t="shared" si="10"/>
        <v>299352.7525</v>
      </c>
      <c r="O39" s="55">
        <f t="shared" si="11"/>
        <v>99784.250833333339</v>
      </c>
      <c r="P39" s="55">
        <f t="shared" si="11"/>
        <v>99784.250833333339</v>
      </c>
      <c r="Q39" s="55">
        <f t="shared" si="11"/>
        <v>99784.250833333339</v>
      </c>
      <c r="R39" s="54">
        <f t="shared" si="12"/>
        <v>299352.7525</v>
      </c>
      <c r="S39" s="55">
        <f t="shared" si="13"/>
        <v>99784.250833333339</v>
      </c>
      <c r="T39" s="55">
        <f t="shared" si="13"/>
        <v>99784.250833333339</v>
      </c>
      <c r="U39" s="55">
        <f t="shared" si="13"/>
        <v>99784.250833333339</v>
      </c>
      <c r="V39" s="54">
        <f t="shared" si="14"/>
        <v>299352.7525</v>
      </c>
      <c r="W39" s="55">
        <f t="shared" si="15"/>
        <v>99784.250833333339</v>
      </c>
      <c r="X39" s="55">
        <f t="shared" si="15"/>
        <v>99784.250833333339</v>
      </c>
      <c r="Y39" s="55">
        <f t="shared" si="15"/>
        <v>99784.250833333339</v>
      </c>
      <c r="Z39" s="54">
        <f t="shared" si="16"/>
        <v>299352.7525</v>
      </c>
    </row>
    <row r="40" spans="1:26" outlineLevel="2" x14ac:dyDescent="0.2">
      <c r="A40" s="59" t="str">
        <f>IFERROR(LEFT(#REF!,SEARCH("(",#REF!,1)-2),"")</f>
        <v/>
      </c>
      <c r="C40" s="47" t="s">
        <v>129</v>
      </c>
      <c r="E40" s="52">
        <v>1372412.35</v>
      </c>
      <c r="F40" s="51"/>
      <c r="G40" s="52">
        <v>3426314.36</v>
      </c>
      <c r="K40" s="55">
        <f t="shared" si="9"/>
        <v>285526.19666666666</v>
      </c>
      <c r="L40" s="55">
        <f t="shared" si="9"/>
        <v>285526.19666666666</v>
      </c>
      <c r="M40" s="55">
        <f t="shared" si="9"/>
        <v>285526.19666666666</v>
      </c>
      <c r="N40" s="54">
        <f t="shared" si="10"/>
        <v>856578.59</v>
      </c>
      <c r="O40" s="55">
        <f t="shared" si="11"/>
        <v>285526.19666666666</v>
      </c>
      <c r="P40" s="55">
        <f t="shared" si="11"/>
        <v>285526.19666666666</v>
      </c>
      <c r="Q40" s="55">
        <f t="shared" si="11"/>
        <v>285526.19666666666</v>
      </c>
      <c r="R40" s="54">
        <f t="shared" si="12"/>
        <v>856578.59</v>
      </c>
      <c r="S40" s="55">
        <f t="shared" si="13"/>
        <v>285526.19666666666</v>
      </c>
      <c r="T40" s="55">
        <f t="shared" si="13"/>
        <v>285526.19666666666</v>
      </c>
      <c r="U40" s="55">
        <f t="shared" si="13"/>
        <v>285526.19666666666</v>
      </c>
      <c r="V40" s="54">
        <f t="shared" si="14"/>
        <v>856578.59</v>
      </c>
      <c r="W40" s="55">
        <f t="shared" si="15"/>
        <v>285526.19666666666</v>
      </c>
      <c r="X40" s="55">
        <f t="shared" si="15"/>
        <v>285526.19666666666</v>
      </c>
      <c r="Y40" s="55">
        <f t="shared" si="15"/>
        <v>285526.19666666666</v>
      </c>
      <c r="Z40" s="54">
        <f t="shared" si="16"/>
        <v>856578.59</v>
      </c>
    </row>
    <row r="41" spans="1:26" outlineLevel="2" x14ac:dyDescent="0.2">
      <c r="A41" s="59" t="str">
        <f>IFERROR(LEFT(#REF!,SEARCH("(",#REF!,1)-2),"")</f>
        <v/>
      </c>
      <c r="C41" s="47" t="s">
        <v>130</v>
      </c>
      <c r="E41" s="52">
        <v>469016.43</v>
      </c>
      <c r="F41" s="51"/>
      <c r="G41" s="52">
        <v>128836.01</v>
      </c>
      <c r="K41" s="55">
        <f t="shared" si="9"/>
        <v>10736.334166666666</v>
      </c>
      <c r="L41" s="55">
        <f t="shared" si="9"/>
        <v>10736.334166666666</v>
      </c>
      <c r="M41" s="55">
        <f t="shared" si="9"/>
        <v>10736.334166666666</v>
      </c>
      <c r="N41" s="54">
        <f t="shared" si="10"/>
        <v>32209.002499999995</v>
      </c>
      <c r="O41" s="55">
        <f t="shared" si="11"/>
        <v>10736.334166666666</v>
      </c>
      <c r="P41" s="55">
        <f t="shared" si="11"/>
        <v>10736.334166666666</v>
      </c>
      <c r="Q41" s="55">
        <f t="shared" si="11"/>
        <v>10736.334166666666</v>
      </c>
      <c r="R41" s="54">
        <f t="shared" si="12"/>
        <v>32209.002499999995</v>
      </c>
      <c r="S41" s="55">
        <f t="shared" si="13"/>
        <v>10736.334166666666</v>
      </c>
      <c r="T41" s="55">
        <f t="shared" si="13"/>
        <v>10736.334166666666</v>
      </c>
      <c r="U41" s="55">
        <f t="shared" si="13"/>
        <v>10736.334166666666</v>
      </c>
      <c r="V41" s="54">
        <f t="shared" si="14"/>
        <v>32209.002499999995</v>
      </c>
      <c r="W41" s="55">
        <f t="shared" si="15"/>
        <v>10736.334166666666</v>
      </c>
      <c r="X41" s="55">
        <f t="shared" si="15"/>
        <v>10736.334166666666</v>
      </c>
      <c r="Y41" s="55">
        <f t="shared" si="15"/>
        <v>10736.334166666666</v>
      </c>
      <c r="Z41" s="54">
        <f t="shared" si="16"/>
        <v>32209.002499999995</v>
      </c>
    </row>
    <row r="42" spans="1:26" outlineLevel="2" x14ac:dyDescent="0.2">
      <c r="A42" s="59"/>
      <c r="C42" s="58"/>
      <c r="D42" s="57"/>
      <c r="E42" s="56"/>
      <c r="F42" s="51"/>
      <c r="G42" s="56"/>
      <c r="K42" s="55">
        <f t="shared" si="9"/>
        <v>0</v>
      </c>
      <c r="L42" s="55">
        <f t="shared" si="9"/>
        <v>0</v>
      </c>
      <c r="M42" s="55">
        <f t="shared" si="9"/>
        <v>0</v>
      </c>
      <c r="N42" s="54">
        <f t="shared" si="10"/>
        <v>0</v>
      </c>
      <c r="O42" s="55">
        <f t="shared" si="11"/>
        <v>0</v>
      </c>
      <c r="P42" s="55">
        <f t="shared" si="11"/>
        <v>0</v>
      </c>
      <c r="Q42" s="55">
        <f t="shared" si="11"/>
        <v>0</v>
      </c>
      <c r="R42" s="54">
        <f t="shared" si="12"/>
        <v>0</v>
      </c>
      <c r="S42" s="55">
        <f t="shared" si="13"/>
        <v>0</v>
      </c>
      <c r="T42" s="55">
        <f t="shared" si="13"/>
        <v>0</v>
      </c>
      <c r="U42" s="55">
        <f t="shared" si="13"/>
        <v>0</v>
      </c>
      <c r="V42" s="54">
        <f t="shared" si="14"/>
        <v>0</v>
      </c>
      <c r="W42" s="55">
        <f t="shared" si="15"/>
        <v>0</v>
      </c>
      <c r="X42" s="55">
        <f t="shared" si="15"/>
        <v>0</v>
      </c>
      <c r="Y42" s="55">
        <f t="shared" si="15"/>
        <v>0</v>
      </c>
      <c r="Z42" s="54">
        <f t="shared" si="16"/>
        <v>0</v>
      </c>
    </row>
    <row r="43" spans="1:26" outlineLevel="1" x14ac:dyDescent="0.2">
      <c r="A43" s="53"/>
      <c r="C43" s="47" t="s">
        <v>103</v>
      </c>
      <c r="E43" s="51">
        <f>SUM(E34:E42)</f>
        <v>15257598.88924999</v>
      </c>
      <c r="F43" s="51"/>
      <c r="G43" s="51">
        <f>SUM(G34:G42)</f>
        <v>22402929.327509321</v>
      </c>
      <c r="K43" s="61">
        <f>SUM(K35:K42)</f>
        <v>1866910.7772924432</v>
      </c>
      <c r="L43" s="61">
        <f>SUM(L35:L42)</f>
        <v>1866910.7772924432</v>
      </c>
      <c r="M43" s="61">
        <f>SUM(M35:M42)</f>
        <v>1866910.7772924432</v>
      </c>
      <c r="N43" s="61">
        <f t="shared" si="10"/>
        <v>5600732.3318773294</v>
      </c>
      <c r="O43" s="61">
        <f>SUM(O35:O42)</f>
        <v>1866910.7772924432</v>
      </c>
      <c r="P43" s="61">
        <f>SUM(P35:P42)</f>
        <v>1866910.7772924432</v>
      </c>
      <c r="Q43" s="61">
        <f>SUM(Q35:Q42)</f>
        <v>1866910.7772924432</v>
      </c>
      <c r="R43" s="61">
        <f t="shared" si="12"/>
        <v>5600732.3318773294</v>
      </c>
      <c r="S43" s="61">
        <f>SUM(S35:S42)</f>
        <v>1866910.7772924432</v>
      </c>
      <c r="T43" s="61">
        <f>SUM(T35:T42)</f>
        <v>1866910.7772924432</v>
      </c>
      <c r="U43" s="61">
        <f>SUM(U35:U42)</f>
        <v>1866910.7772924432</v>
      </c>
      <c r="V43" s="61">
        <f t="shared" si="14"/>
        <v>5600732.3318773294</v>
      </c>
      <c r="W43" s="61">
        <f>SUM(W35:W42)</f>
        <v>1866910.7772924432</v>
      </c>
      <c r="X43" s="61">
        <f>SUM(X35:X42)</f>
        <v>1866910.7772924432</v>
      </c>
      <c r="Y43" s="61">
        <f>SUM(Y35:Y42)</f>
        <v>1866910.7772924432</v>
      </c>
      <c r="Z43" s="61">
        <f t="shared" si="16"/>
        <v>5600732.3318773294</v>
      </c>
    </row>
    <row r="44" spans="1:26" outlineLevel="1" x14ac:dyDescent="0.2">
      <c r="A44" s="53"/>
      <c r="E44" s="52"/>
      <c r="F44" s="51"/>
      <c r="G44" s="52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1:26" outlineLevel="1" x14ac:dyDescent="0.2">
      <c r="A45" s="53"/>
      <c r="B45" s="60" t="s">
        <v>102</v>
      </c>
      <c r="E45" s="52"/>
      <c r="F45" s="51"/>
      <c r="G45" s="52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1:26" outlineLevel="1" x14ac:dyDescent="0.2">
      <c r="A46" s="53"/>
      <c r="B46" s="60"/>
      <c r="E46" s="52"/>
      <c r="F46" s="51"/>
      <c r="G46" s="52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1:26" hidden="1" outlineLevel="2" x14ac:dyDescent="0.2">
      <c r="A47" s="59" t="str">
        <f>IFERROR(LEFT(#REF!,SEARCH("(",#REF!,1)-2),"")</f>
        <v/>
      </c>
      <c r="C47" s="47" t="s">
        <v>123</v>
      </c>
      <c r="E47" s="52"/>
      <c r="F47" s="51"/>
      <c r="G47" s="52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outlineLevel="2" x14ac:dyDescent="0.2">
      <c r="A48" s="59" t="str">
        <f>IFERROR(LEFT(#REF!,SEARCH("(",#REF!,1)-2),"")</f>
        <v/>
      </c>
      <c r="C48" s="47" t="s">
        <v>131</v>
      </c>
      <c r="E48" s="52">
        <v>4887200</v>
      </c>
      <c r="F48" s="51"/>
      <c r="G48" s="52">
        <v>13388774.73</v>
      </c>
      <c r="K48" s="55">
        <f t="shared" ref="K48:M53" si="17">$G48/12</f>
        <v>1115731.2275</v>
      </c>
      <c r="L48" s="55">
        <f t="shared" si="17"/>
        <v>1115731.2275</v>
      </c>
      <c r="M48" s="55">
        <f t="shared" si="17"/>
        <v>1115731.2275</v>
      </c>
      <c r="N48" s="54">
        <f t="shared" ref="N48:N54" si="18">SUM(K48:M48)</f>
        <v>3347193.6825000001</v>
      </c>
      <c r="O48" s="55">
        <f t="shared" ref="O48:Q53" si="19">$G48/12</f>
        <v>1115731.2275</v>
      </c>
      <c r="P48" s="55">
        <f t="shared" si="19"/>
        <v>1115731.2275</v>
      </c>
      <c r="Q48" s="55">
        <f t="shared" si="19"/>
        <v>1115731.2275</v>
      </c>
      <c r="R48" s="54">
        <f t="shared" ref="R48:R54" si="20">SUM(O48:Q48)</f>
        <v>3347193.6825000001</v>
      </c>
      <c r="S48" s="55">
        <f t="shared" ref="S48:U53" si="21">$G48/12</f>
        <v>1115731.2275</v>
      </c>
      <c r="T48" s="55">
        <f t="shared" si="21"/>
        <v>1115731.2275</v>
      </c>
      <c r="U48" s="55">
        <f t="shared" si="21"/>
        <v>1115731.2275</v>
      </c>
      <c r="V48" s="54">
        <f t="shared" ref="V48:V54" si="22">SUM(S48:U48)</f>
        <v>3347193.6825000001</v>
      </c>
      <c r="W48" s="55">
        <f t="shared" ref="W48:Y53" si="23">$G48/12</f>
        <v>1115731.2275</v>
      </c>
      <c r="X48" s="55">
        <f t="shared" si="23"/>
        <v>1115731.2275</v>
      </c>
      <c r="Y48" s="55">
        <f t="shared" si="23"/>
        <v>1115731.2275</v>
      </c>
      <c r="Z48" s="54">
        <f t="shared" ref="Z48:Z54" si="24">SUM(W48:Y48)</f>
        <v>3347193.6825000001</v>
      </c>
    </row>
    <row r="49" spans="1:26" hidden="1" outlineLevel="2" x14ac:dyDescent="0.2">
      <c r="A49" s="59" t="str">
        <f>IFERROR(LEFT(#REF!,SEARCH("(",#REF!,1)-2),"")</f>
        <v/>
      </c>
      <c r="C49" s="47" t="s">
        <v>132</v>
      </c>
      <c r="E49" s="52">
        <v>0</v>
      </c>
      <c r="F49" s="51"/>
      <c r="G49" s="52">
        <v>0</v>
      </c>
      <c r="K49" s="55">
        <f t="shared" si="17"/>
        <v>0</v>
      </c>
      <c r="L49" s="55">
        <f t="shared" si="17"/>
        <v>0</v>
      </c>
      <c r="M49" s="55">
        <f t="shared" si="17"/>
        <v>0</v>
      </c>
      <c r="N49" s="54">
        <f t="shared" si="18"/>
        <v>0</v>
      </c>
      <c r="O49" s="55">
        <f t="shared" si="19"/>
        <v>0</v>
      </c>
      <c r="P49" s="55">
        <f t="shared" si="19"/>
        <v>0</v>
      </c>
      <c r="Q49" s="55">
        <f t="shared" si="19"/>
        <v>0</v>
      </c>
      <c r="R49" s="54">
        <f t="shared" si="20"/>
        <v>0</v>
      </c>
      <c r="S49" s="55">
        <f t="shared" si="21"/>
        <v>0</v>
      </c>
      <c r="T49" s="55">
        <f t="shared" si="21"/>
        <v>0</v>
      </c>
      <c r="U49" s="55">
        <f t="shared" si="21"/>
        <v>0</v>
      </c>
      <c r="V49" s="54">
        <f t="shared" si="22"/>
        <v>0</v>
      </c>
      <c r="W49" s="55">
        <f t="shared" si="23"/>
        <v>0</v>
      </c>
      <c r="X49" s="55">
        <f t="shared" si="23"/>
        <v>0</v>
      </c>
      <c r="Y49" s="55">
        <f t="shared" si="23"/>
        <v>0</v>
      </c>
      <c r="Z49" s="54">
        <f t="shared" si="24"/>
        <v>0</v>
      </c>
    </row>
    <row r="50" spans="1:26" hidden="1" outlineLevel="2" x14ac:dyDescent="0.2">
      <c r="A50" s="59" t="str">
        <f>IFERROR(LEFT(#REF!,SEARCH("(",#REF!,1)-2),"")</f>
        <v/>
      </c>
      <c r="C50" s="47" t="s">
        <v>133</v>
      </c>
      <c r="E50" s="52">
        <v>0</v>
      </c>
      <c r="F50" s="51"/>
      <c r="G50" s="52">
        <v>0</v>
      </c>
      <c r="K50" s="55">
        <f t="shared" si="17"/>
        <v>0</v>
      </c>
      <c r="L50" s="55">
        <f t="shared" si="17"/>
        <v>0</v>
      </c>
      <c r="M50" s="55">
        <f t="shared" si="17"/>
        <v>0</v>
      </c>
      <c r="N50" s="54">
        <f t="shared" si="18"/>
        <v>0</v>
      </c>
      <c r="O50" s="55">
        <f t="shared" si="19"/>
        <v>0</v>
      </c>
      <c r="P50" s="55">
        <f t="shared" si="19"/>
        <v>0</v>
      </c>
      <c r="Q50" s="55">
        <f t="shared" si="19"/>
        <v>0</v>
      </c>
      <c r="R50" s="54">
        <f t="shared" si="20"/>
        <v>0</v>
      </c>
      <c r="S50" s="55">
        <f t="shared" si="21"/>
        <v>0</v>
      </c>
      <c r="T50" s="55">
        <f t="shared" si="21"/>
        <v>0</v>
      </c>
      <c r="U50" s="55">
        <f t="shared" si="21"/>
        <v>0</v>
      </c>
      <c r="V50" s="54">
        <f t="shared" si="22"/>
        <v>0</v>
      </c>
      <c r="W50" s="55">
        <f t="shared" si="23"/>
        <v>0</v>
      </c>
      <c r="X50" s="55">
        <f t="shared" si="23"/>
        <v>0</v>
      </c>
      <c r="Y50" s="55">
        <f t="shared" si="23"/>
        <v>0</v>
      </c>
      <c r="Z50" s="54">
        <f t="shared" si="24"/>
        <v>0</v>
      </c>
    </row>
    <row r="51" spans="1:26" outlineLevel="2" x14ac:dyDescent="0.2">
      <c r="A51" s="59" t="str">
        <f>IFERROR(LEFT(#REF!,SEARCH("(",#REF!,1)-2),"")</f>
        <v/>
      </c>
      <c r="C51" s="47" t="s">
        <v>134</v>
      </c>
      <c r="E51" s="52">
        <v>0</v>
      </c>
      <c r="F51" s="51"/>
      <c r="G51" s="52">
        <v>0</v>
      </c>
      <c r="K51" s="55">
        <f t="shared" si="17"/>
        <v>0</v>
      </c>
      <c r="L51" s="55">
        <f t="shared" si="17"/>
        <v>0</v>
      </c>
      <c r="M51" s="55">
        <f t="shared" si="17"/>
        <v>0</v>
      </c>
      <c r="N51" s="54">
        <f t="shared" si="18"/>
        <v>0</v>
      </c>
      <c r="O51" s="55">
        <f t="shared" si="19"/>
        <v>0</v>
      </c>
      <c r="P51" s="55">
        <f t="shared" si="19"/>
        <v>0</v>
      </c>
      <c r="Q51" s="55">
        <f t="shared" si="19"/>
        <v>0</v>
      </c>
      <c r="R51" s="54">
        <f t="shared" si="20"/>
        <v>0</v>
      </c>
      <c r="S51" s="55">
        <f t="shared" si="21"/>
        <v>0</v>
      </c>
      <c r="T51" s="55">
        <f t="shared" si="21"/>
        <v>0</v>
      </c>
      <c r="U51" s="55">
        <f t="shared" si="21"/>
        <v>0</v>
      </c>
      <c r="V51" s="54">
        <f t="shared" si="22"/>
        <v>0</v>
      </c>
      <c r="W51" s="55">
        <f t="shared" si="23"/>
        <v>0</v>
      </c>
      <c r="X51" s="55">
        <f t="shared" si="23"/>
        <v>0</v>
      </c>
      <c r="Y51" s="55">
        <f t="shared" si="23"/>
        <v>0</v>
      </c>
      <c r="Z51" s="54">
        <f t="shared" si="24"/>
        <v>0</v>
      </c>
    </row>
    <row r="52" spans="1:26" outlineLevel="2" x14ac:dyDescent="0.2">
      <c r="A52" s="59" t="str">
        <f>IFERROR(LEFT(#REF!,SEARCH("(",#REF!,1)-2),"")</f>
        <v/>
      </c>
      <c r="C52" s="47" t="s">
        <v>135</v>
      </c>
      <c r="E52" s="52">
        <v>0</v>
      </c>
      <c r="F52" s="51"/>
      <c r="G52" s="52">
        <v>0</v>
      </c>
      <c r="K52" s="55">
        <f t="shared" si="17"/>
        <v>0</v>
      </c>
      <c r="L52" s="55">
        <f t="shared" si="17"/>
        <v>0</v>
      </c>
      <c r="M52" s="55">
        <f t="shared" si="17"/>
        <v>0</v>
      </c>
      <c r="N52" s="54">
        <f t="shared" si="18"/>
        <v>0</v>
      </c>
      <c r="O52" s="55">
        <f t="shared" si="19"/>
        <v>0</v>
      </c>
      <c r="P52" s="55">
        <f t="shared" si="19"/>
        <v>0</v>
      </c>
      <c r="Q52" s="55">
        <f t="shared" si="19"/>
        <v>0</v>
      </c>
      <c r="R52" s="54">
        <f t="shared" si="20"/>
        <v>0</v>
      </c>
      <c r="S52" s="55">
        <f t="shared" si="21"/>
        <v>0</v>
      </c>
      <c r="T52" s="55">
        <f t="shared" si="21"/>
        <v>0</v>
      </c>
      <c r="U52" s="55">
        <f t="shared" si="21"/>
        <v>0</v>
      </c>
      <c r="V52" s="54">
        <f t="shared" si="22"/>
        <v>0</v>
      </c>
      <c r="W52" s="55">
        <f t="shared" si="23"/>
        <v>0</v>
      </c>
      <c r="X52" s="55">
        <f t="shared" si="23"/>
        <v>0</v>
      </c>
      <c r="Y52" s="55">
        <f t="shared" si="23"/>
        <v>0</v>
      </c>
      <c r="Z52" s="54">
        <f t="shared" si="24"/>
        <v>0</v>
      </c>
    </row>
    <row r="53" spans="1:26" outlineLevel="2" x14ac:dyDescent="0.2">
      <c r="A53" s="59"/>
      <c r="C53" s="58"/>
      <c r="D53" s="57"/>
      <c r="E53" s="56"/>
      <c r="F53" s="51"/>
      <c r="G53" s="56"/>
      <c r="K53" s="55">
        <f t="shared" si="17"/>
        <v>0</v>
      </c>
      <c r="L53" s="55">
        <f t="shared" si="17"/>
        <v>0</v>
      </c>
      <c r="M53" s="55">
        <f t="shared" si="17"/>
        <v>0</v>
      </c>
      <c r="N53" s="54">
        <f t="shared" si="18"/>
        <v>0</v>
      </c>
      <c r="O53" s="55">
        <f t="shared" si="19"/>
        <v>0</v>
      </c>
      <c r="P53" s="55">
        <f t="shared" si="19"/>
        <v>0</v>
      </c>
      <c r="Q53" s="55">
        <f t="shared" si="19"/>
        <v>0</v>
      </c>
      <c r="R53" s="54">
        <f t="shared" si="20"/>
        <v>0</v>
      </c>
      <c r="S53" s="55">
        <f t="shared" si="21"/>
        <v>0</v>
      </c>
      <c r="T53" s="55">
        <f t="shared" si="21"/>
        <v>0</v>
      </c>
      <c r="U53" s="55">
        <f t="shared" si="21"/>
        <v>0</v>
      </c>
      <c r="V53" s="54">
        <f t="shared" si="22"/>
        <v>0</v>
      </c>
      <c r="W53" s="55">
        <f t="shared" si="23"/>
        <v>0</v>
      </c>
      <c r="X53" s="55">
        <f t="shared" si="23"/>
        <v>0</v>
      </c>
      <c r="Y53" s="55">
        <f t="shared" si="23"/>
        <v>0</v>
      </c>
      <c r="Z53" s="54">
        <f t="shared" si="24"/>
        <v>0</v>
      </c>
    </row>
    <row r="54" spans="1:26" outlineLevel="1" x14ac:dyDescent="0.2">
      <c r="A54" s="53"/>
      <c r="C54" s="47" t="s">
        <v>101</v>
      </c>
      <c r="E54" s="51">
        <f>SUM(E47:E53)</f>
        <v>4887200</v>
      </c>
      <c r="F54" s="51"/>
      <c r="G54" s="51">
        <f>SUM(G47:G53)</f>
        <v>13388774.73</v>
      </c>
      <c r="K54" s="61">
        <f>SUM(K46:K53)</f>
        <v>1115731.2275</v>
      </c>
      <c r="L54" s="61">
        <f>SUM(L46:L53)</f>
        <v>1115731.2275</v>
      </c>
      <c r="M54" s="61">
        <f>SUM(M46:M53)</f>
        <v>1115731.2275</v>
      </c>
      <c r="N54" s="61">
        <f t="shared" si="18"/>
        <v>3347193.6825000001</v>
      </c>
      <c r="O54" s="61">
        <f>SUM(O46:O53)</f>
        <v>1115731.2275</v>
      </c>
      <c r="P54" s="61">
        <f>SUM(P46:P53)</f>
        <v>1115731.2275</v>
      </c>
      <c r="Q54" s="61">
        <f>SUM(Q46:Q53)</f>
        <v>1115731.2275</v>
      </c>
      <c r="R54" s="61">
        <f t="shared" si="20"/>
        <v>3347193.6825000001</v>
      </c>
      <c r="S54" s="61">
        <f>SUM(S46:S53)</f>
        <v>1115731.2275</v>
      </c>
      <c r="T54" s="61">
        <f>SUM(T46:T53)</f>
        <v>1115731.2275</v>
      </c>
      <c r="U54" s="61">
        <f>SUM(U46:U53)</f>
        <v>1115731.2275</v>
      </c>
      <c r="V54" s="61">
        <f t="shared" si="22"/>
        <v>3347193.6825000001</v>
      </c>
      <c r="W54" s="61">
        <f>SUM(W46:W53)</f>
        <v>1115731.2275</v>
      </c>
      <c r="X54" s="61">
        <f>SUM(X46:X53)</f>
        <v>1115731.2275</v>
      </c>
      <c r="Y54" s="61">
        <f>SUM(Y46:Y53)</f>
        <v>1115731.2275</v>
      </c>
      <c r="Z54" s="61">
        <f t="shared" si="24"/>
        <v>3347193.6825000001</v>
      </c>
    </row>
    <row r="55" spans="1:26" outlineLevel="1" x14ac:dyDescent="0.2">
      <c r="A55" s="53"/>
      <c r="E55" s="52"/>
      <c r="F55" s="51"/>
      <c r="G55" s="52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outlineLevel="1" x14ac:dyDescent="0.2">
      <c r="A56" s="53"/>
      <c r="B56" s="60" t="s">
        <v>100</v>
      </c>
      <c r="E56" s="52"/>
      <c r="F56" s="51"/>
      <c r="G56" s="52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outlineLevel="2" x14ac:dyDescent="0.2">
      <c r="A57" s="53"/>
      <c r="B57" s="60"/>
      <c r="E57" s="52"/>
      <c r="F57" s="51"/>
      <c r="G57" s="52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idden="1" outlineLevel="2" x14ac:dyDescent="0.2">
      <c r="A58" s="59" t="str">
        <f>IFERROR(LEFT(#REF!,SEARCH("(",#REF!,1)-2),"")</f>
        <v/>
      </c>
      <c r="C58" s="47" t="s">
        <v>123</v>
      </c>
      <c r="E58" s="52"/>
      <c r="F58" s="51"/>
      <c r="G58" s="52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outlineLevel="2" x14ac:dyDescent="0.2">
      <c r="A59" s="59" t="str">
        <f>IFERROR(LEFT(#REF!,SEARCH("(",#REF!,1)-2),"")</f>
        <v/>
      </c>
      <c r="C59" s="47" t="s">
        <v>136</v>
      </c>
      <c r="E59" s="52">
        <v>2544000</v>
      </c>
      <c r="F59" s="51"/>
      <c r="G59" s="52">
        <v>1000000</v>
      </c>
      <c r="K59" s="55">
        <f t="shared" ref="K59:M65" si="25">$G59/12</f>
        <v>83333.333333333328</v>
      </c>
      <c r="L59" s="55">
        <f t="shared" si="25"/>
        <v>83333.333333333328</v>
      </c>
      <c r="M59" s="55">
        <f t="shared" si="25"/>
        <v>83333.333333333328</v>
      </c>
      <c r="N59" s="54">
        <f t="shared" ref="N59:N66" si="26">SUM(K59:M59)</f>
        <v>250000</v>
      </c>
      <c r="O59" s="55">
        <f t="shared" ref="O59:Q65" si="27">$G59/12</f>
        <v>83333.333333333328</v>
      </c>
      <c r="P59" s="55">
        <f t="shared" si="27"/>
        <v>83333.333333333328</v>
      </c>
      <c r="Q59" s="55">
        <f t="shared" si="27"/>
        <v>83333.333333333328</v>
      </c>
      <c r="R59" s="54">
        <f t="shared" ref="R59:R66" si="28">SUM(O59:Q59)</f>
        <v>250000</v>
      </c>
      <c r="S59" s="55">
        <f t="shared" ref="S59:U65" si="29">$G59/12</f>
        <v>83333.333333333328</v>
      </c>
      <c r="T59" s="55">
        <f t="shared" si="29"/>
        <v>83333.333333333328</v>
      </c>
      <c r="U59" s="55">
        <f t="shared" si="29"/>
        <v>83333.333333333328</v>
      </c>
      <c r="V59" s="54">
        <f t="shared" ref="V59:V66" si="30">SUM(S59:U59)</f>
        <v>250000</v>
      </c>
      <c r="W59" s="55">
        <f t="shared" ref="W59:Y65" si="31">$G59/12</f>
        <v>83333.333333333328</v>
      </c>
      <c r="X59" s="55">
        <f t="shared" si="31"/>
        <v>83333.333333333328</v>
      </c>
      <c r="Y59" s="55">
        <f t="shared" si="31"/>
        <v>83333.333333333328</v>
      </c>
      <c r="Z59" s="54">
        <f t="shared" ref="Z59:Z66" si="32">SUM(W59:Y59)</f>
        <v>250000</v>
      </c>
    </row>
    <row r="60" spans="1:26" outlineLevel="2" x14ac:dyDescent="0.2">
      <c r="A60" s="59" t="str">
        <f>IFERROR(LEFT(#REF!,SEARCH("(",#REF!,1)-2),"")</f>
        <v/>
      </c>
      <c r="C60" s="47" t="s">
        <v>137</v>
      </c>
      <c r="E60" s="52">
        <v>0</v>
      </c>
      <c r="F60" s="51"/>
      <c r="G60" s="52">
        <v>0</v>
      </c>
      <c r="K60" s="55">
        <f t="shared" si="25"/>
        <v>0</v>
      </c>
      <c r="L60" s="55">
        <f t="shared" si="25"/>
        <v>0</v>
      </c>
      <c r="M60" s="55">
        <f t="shared" si="25"/>
        <v>0</v>
      </c>
      <c r="N60" s="54">
        <f t="shared" si="26"/>
        <v>0</v>
      </c>
      <c r="O60" s="55">
        <f t="shared" si="27"/>
        <v>0</v>
      </c>
      <c r="P60" s="55">
        <f t="shared" si="27"/>
        <v>0</v>
      </c>
      <c r="Q60" s="55">
        <f t="shared" si="27"/>
        <v>0</v>
      </c>
      <c r="R60" s="54">
        <f t="shared" si="28"/>
        <v>0</v>
      </c>
      <c r="S60" s="55">
        <f t="shared" si="29"/>
        <v>0</v>
      </c>
      <c r="T60" s="55">
        <f t="shared" si="29"/>
        <v>0</v>
      </c>
      <c r="U60" s="55">
        <f t="shared" si="29"/>
        <v>0</v>
      </c>
      <c r="V60" s="54">
        <f t="shared" si="30"/>
        <v>0</v>
      </c>
      <c r="W60" s="55">
        <f t="shared" si="31"/>
        <v>0</v>
      </c>
      <c r="X60" s="55">
        <f t="shared" si="31"/>
        <v>0</v>
      </c>
      <c r="Y60" s="55">
        <f t="shared" si="31"/>
        <v>0</v>
      </c>
      <c r="Z60" s="54">
        <f t="shared" si="32"/>
        <v>0</v>
      </c>
    </row>
    <row r="61" spans="1:26" outlineLevel="2" x14ac:dyDescent="0.2">
      <c r="A61" s="59" t="str">
        <f>IFERROR(LEFT(#REF!,SEARCH("(",#REF!,1)-2),"")</f>
        <v/>
      </c>
      <c r="C61" s="47" t="s">
        <v>138</v>
      </c>
      <c r="E61" s="52">
        <v>0</v>
      </c>
      <c r="F61" s="51"/>
      <c r="G61" s="52">
        <v>0</v>
      </c>
      <c r="K61" s="55">
        <f t="shared" si="25"/>
        <v>0</v>
      </c>
      <c r="L61" s="55">
        <f t="shared" si="25"/>
        <v>0</v>
      </c>
      <c r="M61" s="55">
        <f t="shared" si="25"/>
        <v>0</v>
      </c>
      <c r="N61" s="54">
        <f t="shared" si="26"/>
        <v>0</v>
      </c>
      <c r="O61" s="55">
        <f t="shared" si="27"/>
        <v>0</v>
      </c>
      <c r="P61" s="55">
        <f t="shared" si="27"/>
        <v>0</v>
      </c>
      <c r="Q61" s="55">
        <f t="shared" si="27"/>
        <v>0</v>
      </c>
      <c r="R61" s="54">
        <f t="shared" si="28"/>
        <v>0</v>
      </c>
      <c r="S61" s="55">
        <f t="shared" si="29"/>
        <v>0</v>
      </c>
      <c r="T61" s="55">
        <f t="shared" si="29"/>
        <v>0</v>
      </c>
      <c r="U61" s="55">
        <f t="shared" si="29"/>
        <v>0</v>
      </c>
      <c r="V61" s="54">
        <f t="shared" si="30"/>
        <v>0</v>
      </c>
      <c r="W61" s="55">
        <f t="shared" si="31"/>
        <v>0</v>
      </c>
      <c r="X61" s="55">
        <f t="shared" si="31"/>
        <v>0</v>
      </c>
      <c r="Y61" s="55">
        <f t="shared" si="31"/>
        <v>0</v>
      </c>
      <c r="Z61" s="54">
        <f t="shared" si="32"/>
        <v>0</v>
      </c>
    </row>
    <row r="62" spans="1:26" outlineLevel="2" x14ac:dyDescent="0.2">
      <c r="A62" s="59" t="str">
        <f>IFERROR(LEFT(#REF!,SEARCH("(",#REF!,1)-2),"")</f>
        <v/>
      </c>
      <c r="C62" s="47" t="s">
        <v>139</v>
      </c>
      <c r="E62" s="52">
        <v>0</v>
      </c>
      <c r="F62" s="51"/>
      <c r="G62" s="52">
        <v>0</v>
      </c>
      <c r="K62" s="55">
        <f t="shared" si="25"/>
        <v>0</v>
      </c>
      <c r="L62" s="55">
        <f t="shared" si="25"/>
        <v>0</v>
      </c>
      <c r="M62" s="55">
        <f t="shared" si="25"/>
        <v>0</v>
      </c>
      <c r="N62" s="54">
        <f t="shared" si="26"/>
        <v>0</v>
      </c>
      <c r="O62" s="55">
        <f t="shared" si="27"/>
        <v>0</v>
      </c>
      <c r="P62" s="55">
        <f t="shared" si="27"/>
        <v>0</v>
      </c>
      <c r="Q62" s="55">
        <f t="shared" si="27"/>
        <v>0</v>
      </c>
      <c r="R62" s="54">
        <f t="shared" si="28"/>
        <v>0</v>
      </c>
      <c r="S62" s="55">
        <f t="shared" si="29"/>
        <v>0</v>
      </c>
      <c r="T62" s="55">
        <f t="shared" si="29"/>
        <v>0</v>
      </c>
      <c r="U62" s="55">
        <f t="shared" si="29"/>
        <v>0</v>
      </c>
      <c r="V62" s="54">
        <f t="shared" si="30"/>
        <v>0</v>
      </c>
      <c r="W62" s="55">
        <f t="shared" si="31"/>
        <v>0</v>
      </c>
      <c r="X62" s="55">
        <f t="shared" si="31"/>
        <v>0</v>
      </c>
      <c r="Y62" s="55">
        <f t="shared" si="31"/>
        <v>0</v>
      </c>
      <c r="Z62" s="54">
        <f t="shared" si="32"/>
        <v>0</v>
      </c>
    </row>
    <row r="63" spans="1:26" outlineLevel="2" x14ac:dyDescent="0.2">
      <c r="A63" s="59" t="str">
        <f>IFERROR(LEFT(#REF!,SEARCH("(",#REF!,1)-2),"")</f>
        <v/>
      </c>
      <c r="C63" s="47" t="s">
        <v>140</v>
      </c>
      <c r="E63" s="52">
        <v>0</v>
      </c>
      <c r="F63" s="51"/>
      <c r="G63" s="52">
        <v>0</v>
      </c>
      <c r="K63" s="55">
        <f t="shared" si="25"/>
        <v>0</v>
      </c>
      <c r="L63" s="55">
        <f t="shared" si="25"/>
        <v>0</v>
      </c>
      <c r="M63" s="55">
        <f t="shared" si="25"/>
        <v>0</v>
      </c>
      <c r="N63" s="54">
        <f t="shared" si="26"/>
        <v>0</v>
      </c>
      <c r="O63" s="55">
        <f t="shared" si="27"/>
        <v>0</v>
      </c>
      <c r="P63" s="55">
        <f t="shared" si="27"/>
        <v>0</v>
      </c>
      <c r="Q63" s="55">
        <f t="shared" si="27"/>
        <v>0</v>
      </c>
      <c r="R63" s="54">
        <f t="shared" si="28"/>
        <v>0</v>
      </c>
      <c r="S63" s="55">
        <f t="shared" si="29"/>
        <v>0</v>
      </c>
      <c r="T63" s="55">
        <f t="shared" si="29"/>
        <v>0</v>
      </c>
      <c r="U63" s="55">
        <f t="shared" si="29"/>
        <v>0</v>
      </c>
      <c r="V63" s="54">
        <f t="shared" si="30"/>
        <v>0</v>
      </c>
      <c r="W63" s="55">
        <f t="shared" si="31"/>
        <v>0</v>
      </c>
      <c r="X63" s="55">
        <f t="shared" si="31"/>
        <v>0</v>
      </c>
      <c r="Y63" s="55">
        <f t="shared" si="31"/>
        <v>0</v>
      </c>
      <c r="Z63" s="54">
        <f t="shared" si="32"/>
        <v>0</v>
      </c>
    </row>
    <row r="64" spans="1:26" hidden="1" outlineLevel="2" x14ac:dyDescent="0.2">
      <c r="A64" s="59" t="str">
        <f>IFERROR(LEFT(#REF!,SEARCH("(",#REF!,1)-2),"")</f>
        <v/>
      </c>
      <c r="C64" s="47" t="s">
        <v>132</v>
      </c>
      <c r="E64" s="52">
        <v>0</v>
      </c>
      <c r="F64" s="51"/>
      <c r="G64" s="52">
        <v>0</v>
      </c>
      <c r="K64" s="55">
        <f t="shared" si="25"/>
        <v>0</v>
      </c>
      <c r="L64" s="55">
        <f t="shared" si="25"/>
        <v>0</v>
      </c>
      <c r="M64" s="55">
        <f t="shared" si="25"/>
        <v>0</v>
      </c>
      <c r="N64" s="54">
        <f t="shared" si="26"/>
        <v>0</v>
      </c>
      <c r="O64" s="55">
        <f t="shared" si="27"/>
        <v>0</v>
      </c>
      <c r="P64" s="55">
        <f t="shared" si="27"/>
        <v>0</v>
      </c>
      <c r="Q64" s="55">
        <f t="shared" si="27"/>
        <v>0</v>
      </c>
      <c r="R64" s="54">
        <f t="shared" si="28"/>
        <v>0</v>
      </c>
      <c r="S64" s="55">
        <f t="shared" si="29"/>
        <v>0</v>
      </c>
      <c r="T64" s="55">
        <f t="shared" si="29"/>
        <v>0</v>
      </c>
      <c r="U64" s="55">
        <f t="shared" si="29"/>
        <v>0</v>
      </c>
      <c r="V64" s="54">
        <f t="shared" si="30"/>
        <v>0</v>
      </c>
      <c r="W64" s="55">
        <f t="shared" si="31"/>
        <v>0</v>
      </c>
      <c r="X64" s="55">
        <f t="shared" si="31"/>
        <v>0</v>
      </c>
      <c r="Y64" s="55">
        <f t="shared" si="31"/>
        <v>0</v>
      </c>
      <c r="Z64" s="54">
        <f t="shared" si="32"/>
        <v>0</v>
      </c>
    </row>
    <row r="65" spans="1:26" outlineLevel="2" x14ac:dyDescent="0.2">
      <c r="A65" s="53"/>
      <c r="C65" s="58"/>
      <c r="D65" s="57"/>
      <c r="E65" s="56"/>
      <c r="F65" s="51"/>
      <c r="G65" s="56"/>
      <c r="K65" s="55">
        <f t="shared" si="25"/>
        <v>0</v>
      </c>
      <c r="L65" s="55">
        <f t="shared" si="25"/>
        <v>0</v>
      </c>
      <c r="M65" s="55">
        <f t="shared" si="25"/>
        <v>0</v>
      </c>
      <c r="N65" s="54">
        <f t="shared" si="26"/>
        <v>0</v>
      </c>
      <c r="O65" s="55">
        <f t="shared" si="27"/>
        <v>0</v>
      </c>
      <c r="P65" s="55">
        <f t="shared" si="27"/>
        <v>0</v>
      </c>
      <c r="Q65" s="55">
        <f t="shared" si="27"/>
        <v>0</v>
      </c>
      <c r="R65" s="54">
        <f t="shared" si="28"/>
        <v>0</v>
      </c>
      <c r="S65" s="55">
        <f t="shared" si="29"/>
        <v>0</v>
      </c>
      <c r="T65" s="55">
        <f t="shared" si="29"/>
        <v>0</v>
      </c>
      <c r="U65" s="55">
        <f t="shared" si="29"/>
        <v>0</v>
      </c>
      <c r="V65" s="54">
        <f t="shared" si="30"/>
        <v>0</v>
      </c>
      <c r="W65" s="55">
        <f t="shared" si="31"/>
        <v>0</v>
      </c>
      <c r="X65" s="55">
        <f t="shared" si="31"/>
        <v>0</v>
      </c>
      <c r="Y65" s="55">
        <f t="shared" si="31"/>
        <v>0</v>
      </c>
      <c r="Z65" s="54">
        <f t="shared" si="32"/>
        <v>0</v>
      </c>
    </row>
    <row r="66" spans="1:26" outlineLevel="1" x14ac:dyDescent="0.2">
      <c r="A66" s="53"/>
      <c r="C66" s="47" t="s">
        <v>99</v>
      </c>
      <c r="E66" s="51">
        <f>SUM(E58:E65)</f>
        <v>2544000</v>
      </c>
      <c r="F66" s="51"/>
      <c r="G66" s="51">
        <f>SUM(G58:G65)</f>
        <v>1000000</v>
      </c>
      <c r="K66" s="61">
        <f>SUM(K58:K65)</f>
        <v>83333.333333333328</v>
      </c>
      <c r="L66" s="61">
        <f>SUM(L58:L65)</f>
        <v>83333.333333333328</v>
      </c>
      <c r="M66" s="61">
        <f>SUM(M58:M65)</f>
        <v>83333.333333333328</v>
      </c>
      <c r="N66" s="61">
        <f t="shared" si="26"/>
        <v>250000</v>
      </c>
      <c r="O66" s="61">
        <f>SUM(O58:O65)</f>
        <v>83333.333333333328</v>
      </c>
      <c r="P66" s="61">
        <f>SUM(P58:P65)</f>
        <v>83333.333333333328</v>
      </c>
      <c r="Q66" s="61">
        <f>SUM(Q58:Q65)</f>
        <v>83333.333333333328</v>
      </c>
      <c r="R66" s="61">
        <f t="shared" si="28"/>
        <v>250000</v>
      </c>
      <c r="S66" s="61">
        <f>SUM(S58:S65)</f>
        <v>83333.333333333328</v>
      </c>
      <c r="T66" s="61">
        <f>SUM(T58:T65)</f>
        <v>83333.333333333328</v>
      </c>
      <c r="U66" s="61">
        <f>SUM(U58:U65)</f>
        <v>83333.333333333328</v>
      </c>
      <c r="V66" s="61">
        <f t="shared" si="30"/>
        <v>250000</v>
      </c>
      <c r="W66" s="61">
        <f>SUM(W58:W65)</f>
        <v>83333.333333333328</v>
      </c>
      <c r="X66" s="61">
        <f>SUM(X58:X65)</f>
        <v>83333.333333333328</v>
      </c>
      <c r="Y66" s="61">
        <f>SUM(Y58:Y65)</f>
        <v>83333.333333333328</v>
      </c>
      <c r="Z66" s="61">
        <f t="shared" si="32"/>
        <v>250000</v>
      </c>
    </row>
    <row r="67" spans="1:26" outlineLevel="1" x14ac:dyDescent="0.2">
      <c r="A67" s="53"/>
      <c r="E67" s="52"/>
      <c r="F67" s="51"/>
      <c r="G67" s="52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1:26" outlineLevel="1" x14ac:dyDescent="0.2">
      <c r="A68" s="53"/>
      <c r="B68" s="60" t="s">
        <v>98</v>
      </c>
      <c r="E68" s="52"/>
      <c r="F68" s="51"/>
      <c r="G68" s="52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1:26" outlineLevel="2" x14ac:dyDescent="0.2">
      <c r="A69" s="53"/>
      <c r="B69" s="60"/>
      <c r="E69" s="52"/>
      <c r="F69" s="51"/>
      <c r="G69" s="52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1:26" hidden="1" outlineLevel="2" x14ac:dyDescent="0.2">
      <c r="A70" s="59" t="str">
        <f>IFERROR(LEFT(#REF!,SEARCH("(",#REF!,1)-2),"")</f>
        <v/>
      </c>
      <c r="C70" s="47" t="s">
        <v>123</v>
      </c>
      <c r="E70" s="52"/>
      <c r="F70" s="51"/>
      <c r="G70" s="52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26" outlineLevel="2" x14ac:dyDescent="0.2">
      <c r="A71" s="59" t="str">
        <f>IFERROR(LEFT(#REF!,SEARCH("(",#REF!,1)-2),"")</f>
        <v/>
      </c>
      <c r="C71" s="47" t="s">
        <v>141</v>
      </c>
      <c r="E71" s="52">
        <v>158310</v>
      </c>
      <c r="F71" s="51"/>
      <c r="G71" s="52">
        <v>154765</v>
      </c>
      <c r="K71" s="55">
        <f t="shared" ref="K71:M79" si="33">$G71/12</f>
        <v>12897.083333333334</v>
      </c>
      <c r="L71" s="55">
        <f t="shared" si="33"/>
        <v>12897.083333333334</v>
      </c>
      <c r="M71" s="55">
        <f t="shared" si="33"/>
        <v>12897.083333333334</v>
      </c>
      <c r="N71" s="54">
        <f t="shared" ref="N71:N80" si="34">SUM(K71:M71)</f>
        <v>38691.25</v>
      </c>
      <c r="O71" s="55">
        <f t="shared" ref="O71:Q79" si="35">$G71/12</f>
        <v>12897.083333333334</v>
      </c>
      <c r="P71" s="55">
        <f t="shared" si="35"/>
        <v>12897.083333333334</v>
      </c>
      <c r="Q71" s="55">
        <f t="shared" si="35"/>
        <v>12897.083333333334</v>
      </c>
      <c r="R71" s="54">
        <f t="shared" ref="R71:R80" si="36">SUM(O71:Q71)</f>
        <v>38691.25</v>
      </c>
      <c r="S71" s="55">
        <f t="shared" ref="S71:U79" si="37">$G71/12</f>
        <v>12897.083333333334</v>
      </c>
      <c r="T71" s="55">
        <f t="shared" si="37"/>
        <v>12897.083333333334</v>
      </c>
      <c r="U71" s="55">
        <f t="shared" si="37"/>
        <v>12897.083333333334</v>
      </c>
      <c r="V71" s="54">
        <f t="shared" ref="V71:V80" si="38">SUM(S71:U71)</f>
        <v>38691.25</v>
      </c>
      <c r="W71" s="55">
        <f t="shared" ref="W71:Y79" si="39">$G71/12</f>
        <v>12897.083333333334</v>
      </c>
      <c r="X71" s="55">
        <f t="shared" si="39"/>
        <v>12897.083333333334</v>
      </c>
      <c r="Y71" s="55">
        <f t="shared" si="39"/>
        <v>12897.083333333334</v>
      </c>
      <c r="Z71" s="54">
        <f t="shared" ref="Z71:Z77" si="40">SUM(W71:Y71)</f>
        <v>38691.25</v>
      </c>
    </row>
    <row r="72" spans="1:26" outlineLevel="2" x14ac:dyDescent="0.2">
      <c r="A72" s="59" t="str">
        <f>IFERROR(LEFT(#REF!,SEARCH("(",#REF!,1)-2),"")</f>
        <v/>
      </c>
      <c r="C72" s="47" t="s">
        <v>142</v>
      </c>
      <c r="E72" s="52">
        <v>0</v>
      </c>
      <c r="F72" s="51"/>
      <c r="G72" s="52">
        <v>0</v>
      </c>
      <c r="K72" s="55">
        <f t="shared" si="33"/>
        <v>0</v>
      </c>
      <c r="L72" s="55">
        <f t="shared" si="33"/>
        <v>0</v>
      </c>
      <c r="M72" s="55">
        <f t="shared" si="33"/>
        <v>0</v>
      </c>
      <c r="N72" s="54">
        <f t="shared" si="34"/>
        <v>0</v>
      </c>
      <c r="O72" s="55">
        <f t="shared" si="35"/>
        <v>0</v>
      </c>
      <c r="P72" s="55">
        <f t="shared" si="35"/>
        <v>0</v>
      </c>
      <c r="Q72" s="55">
        <f t="shared" si="35"/>
        <v>0</v>
      </c>
      <c r="R72" s="54">
        <f t="shared" si="36"/>
        <v>0</v>
      </c>
      <c r="S72" s="55">
        <f t="shared" si="37"/>
        <v>0</v>
      </c>
      <c r="T72" s="55">
        <f t="shared" si="37"/>
        <v>0</v>
      </c>
      <c r="U72" s="55">
        <f t="shared" si="37"/>
        <v>0</v>
      </c>
      <c r="V72" s="54">
        <f t="shared" si="38"/>
        <v>0</v>
      </c>
      <c r="W72" s="55">
        <f t="shared" si="39"/>
        <v>0</v>
      </c>
      <c r="X72" s="55">
        <f t="shared" si="39"/>
        <v>0</v>
      </c>
      <c r="Y72" s="55">
        <f t="shared" si="39"/>
        <v>0</v>
      </c>
      <c r="Z72" s="54">
        <f t="shared" si="40"/>
        <v>0</v>
      </c>
    </row>
    <row r="73" spans="1:26" outlineLevel="2" x14ac:dyDescent="0.2">
      <c r="A73" s="59" t="str">
        <f>IFERROR(LEFT(#REF!,SEARCH("(",#REF!,1)-2),"")</f>
        <v/>
      </c>
      <c r="C73" s="47" t="s">
        <v>143</v>
      </c>
      <c r="E73" s="52">
        <v>161848.5</v>
      </c>
      <c r="F73" s="51"/>
      <c r="G73" s="52">
        <v>176584.86</v>
      </c>
      <c r="K73" s="55">
        <f t="shared" si="33"/>
        <v>14715.404999999999</v>
      </c>
      <c r="L73" s="55">
        <f t="shared" si="33"/>
        <v>14715.404999999999</v>
      </c>
      <c r="M73" s="55">
        <f t="shared" si="33"/>
        <v>14715.404999999999</v>
      </c>
      <c r="N73" s="54">
        <f t="shared" si="34"/>
        <v>44146.214999999997</v>
      </c>
      <c r="O73" s="55">
        <f t="shared" si="35"/>
        <v>14715.404999999999</v>
      </c>
      <c r="P73" s="55">
        <f t="shared" si="35"/>
        <v>14715.404999999999</v>
      </c>
      <c r="Q73" s="55">
        <f t="shared" si="35"/>
        <v>14715.404999999999</v>
      </c>
      <c r="R73" s="54">
        <f t="shared" si="36"/>
        <v>44146.214999999997</v>
      </c>
      <c r="S73" s="55">
        <f t="shared" si="37"/>
        <v>14715.404999999999</v>
      </c>
      <c r="T73" s="55">
        <f t="shared" si="37"/>
        <v>14715.404999999999</v>
      </c>
      <c r="U73" s="55">
        <f t="shared" si="37"/>
        <v>14715.404999999999</v>
      </c>
      <c r="V73" s="54">
        <f t="shared" si="38"/>
        <v>44146.214999999997</v>
      </c>
      <c r="W73" s="55">
        <f t="shared" si="39"/>
        <v>14715.404999999999</v>
      </c>
      <c r="X73" s="55">
        <f t="shared" si="39"/>
        <v>14715.404999999999</v>
      </c>
      <c r="Y73" s="55">
        <f t="shared" si="39"/>
        <v>14715.404999999999</v>
      </c>
      <c r="Z73" s="54">
        <f t="shared" si="40"/>
        <v>44146.214999999997</v>
      </c>
    </row>
    <row r="74" spans="1:26" outlineLevel="2" x14ac:dyDescent="0.2">
      <c r="A74" s="59" t="str">
        <f>IFERROR(LEFT(#REF!,SEARCH("(",#REF!,1)-2),"")</f>
        <v/>
      </c>
      <c r="C74" s="47" t="s">
        <v>144</v>
      </c>
      <c r="E74" s="52">
        <v>18000</v>
      </c>
      <c r="F74" s="51"/>
      <c r="G74" s="52">
        <v>18000</v>
      </c>
      <c r="K74" s="55">
        <f t="shared" si="33"/>
        <v>1500</v>
      </c>
      <c r="L74" s="55">
        <f t="shared" si="33"/>
        <v>1500</v>
      </c>
      <c r="M74" s="55">
        <f t="shared" si="33"/>
        <v>1500</v>
      </c>
      <c r="N74" s="54">
        <f t="shared" si="34"/>
        <v>4500</v>
      </c>
      <c r="O74" s="55">
        <f t="shared" si="35"/>
        <v>1500</v>
      </c>
      <c r="P74" s="55">
        <f t="shared" si="35"/>
        <v>1500</v>
      </c>
      <c r="Q74" s="55">
        <f t="shared" si="35"/>
        <v>1500</v>
      </c>
      <c r="R74" s="54">
        <f t="shared" si="36"/>
        <v>4500</v>
      </c>
      <c r="S74" s="55">
        <f t="shared" si="37"/>
        <v>1500</v>
      </c>
      <c r="T74" s="55">
        <f t="shared" si="37"/>
        <v>1500</v>
      </c>
      <c r="U74" s="55">
        <f t="shared" si="37"/>
        <v>1500</v>
      </c>
      <c r="V74" s="54">
        <f t="shared" si="38"/>
        <v>4500</v>
      </c>
      <c r="W74" s="55">
        <f t="shared" si="39"/>
        <v>1500</v>
      </c>
      <c r="X74" s="55">
        <f t="shared" si="39"/>
        <v>1500</v>
      </c>
      <c r="Y74" s="55">
        <f t="shared" si="39"/>
        <v>1500</v>
      </c>
      <c r="Z74" s="54">
        <f t="shared" si="40"/>
        <v>4500</v>
      </c>
    </row>
    <row r="75" spans="1:26" outlineLevel="2" x14ac:dyDescent="0.2">
      <c r="A75" s="59" t="str">
        <f>IFERROR(LEFT(#REF!,SEARCH("(",#REF!,1)-2),"")</f>
        <v/>
      </c>
      <c r="C75" s="47" t="s">
        <v>145</v>
      </c>
      <c r="E75" s="52">
        <v>1064436</v>
      </c>
      <c r="F75" s="51"/>
      <c r="G75" s="52">
        <v>734872.11</v>
      </c>
      <c r="K75" s="55">
        <f t="shared" si="33"/>
        <v>61239.342499999999</v>
      </c>
      <c r="L75" s="55">
        <f t="shared" si="33"/>
        <v>61239.342499999999</v>
      </c>
      <c r="M75" s="55">
        <f t="shared" si="33"/>
        <v>61239.342499999999</v>
      </c>
      <c r="N75" s="54">
        <f t="shared" si="34"/>
        <v>183718.0275</v>
      </c>
      <c r="O75" s="55">
        <f t="shared" si="35"/>
        <v>61239.342499999999</v>
      </c>
      <c r="P75" s="55">
        <f t="shared" si="35"/>
        <v>61239.342499999999</v>
      </c>
      <c r="Q75" s="55">
        <f t="shared" si="35"/>
        <v>61239.342499999999</v>
      </c>
      <c r="R75" s="54">
        <f t="shared" si="36"/>
        <v>183718.0275</v>
      </c>
      <c r="S75" s="55">
        <f t="shared" si="37"/>
        <v>61239.342499999999</v>
      </c>
      <c r="T75" s="55">
        <f t="shared" si="37"/>
        <v>61239.342499999999</v>
      </c>
      <c r="U75" s="55">
        <f t="shared" si="37"/>
        <v>61239.342499999999</v>
      </c>
      <c r="V75" s="54">
        <f t="shared" si="38"/>
        <v>183718.0275</v>
      </c>
      <c r="W75" s="55">
        <f t="shared" si="39"/>
        <v>61239.342499999999</v>
      </c>
      <c r="X75" s="55">
        <f t="shared" si="39"/>
        <v>61239.342499999999</v>
      </c>
      <c r="Y75" s="55">
        <f t="shared" si="39"/>
        <v>61239.342499999999</v>
      </c>
      <c r="Z75" s="54">
        <f t="shared" si="40"/>
        <v>183718.0275</v>
      </c>
    </row>
    <row r="76" spans="1:26" hidden="1" outlineLevel="2" x14ac:dyDescent="0.2">
      <c r="A76" s="59" t="str">
        <f>IFERROR(LEFT(#REF!,SEARCH("(",#REF!,1)-2),"")</f>
        <v/>
      </c>
      <c r="C76" s="47" t="s">
        <v>146</v>
      </c>
      <c r="E76" s="52">
        <v>0</v>
      </c>
      <c r="F76" s="51"/>
      <c r="G76" s="52">
        <v>0</v>
      </c>
      <c r="K76" s="55">
        <f t="shared" si="33"/>
        <v>0</v>
      </c>
      <c r="L76" s="55">
        <f t="shared" si="33"/>
        <v>0</v>
      </c>
      <c r="M76" s="55">
        <f t="shared" si="33"/>
        <v>0</v>
      </c>
      <c r="N76" s="54">
        <f t="shared" si="34"/>
        <v>0</v>
      </c>
      <c r="O76" s="55">
        <f t="shared" si="35"/>
        <v>0</v>
      </c>
      <c r="P76" s="55">
        <f t="shared" si="35"/>
        <v>0</v>
      </c>
      <c r="Q76" s="55">
        <f t="shared" si="35"/>
        <v>0</v>
      </c>
      <c r="R76" s="54">
        <f t="shared" si="36"/>
        <v>0</v>
      </c>
      <c r="S76" s="55">
        <f t="shared" si="37"/>
        <v>0</v>
      </c>
      <c r="T76" s="55">
        <f t="shared" si="37"/>
        <v>0</v>
      </c>
      <c r="U76" s="55">
        <f t="shared" si="37"/>
        <v>0</v>
      </c>
      <c r="V76" s="54">
        <f t="shared" si="38"/>
        <v>0</v>
      </c>
      <c r="W76" s="55">
        <f t="shared" si="39"/>
        <v>0</v>
      </c>
      <c r="X76" s="55">
        <f t="shared" si="39"/>
        <v>0</v>
      </c>
      <c r="Y76" s="55">
        <f t="shared" si="39"/>
        <v>0</v>
      </c>
      <c r="Z76" s="54">
        <f t="shared" si="40"/>
        <v>0</v>
      </c>
    </row>
    <row r="77" spans="1:26" outlineLevel="2" x14ac:dyDescent="0.2">
      <c r="A77" s="59" t="str">
        <f>IFERROR(LEFT(#REF!,SEARCH("(",#REF!,1)-2),"")</f>
        <v/>
      </c>
      <c r="C77" s="47" t="s">
        <v>147</v>
      </c>
      <c r="E77" s="52">
        <v>246000</v>
      </c>
      <c r="F77" s="51"/>
      <c r="G77" s="52">
        <v>236500</v>
      </c>
      <c r="K77" s="55">
        <f t="shared" si="33"/>
        <v>19708.333333333332</v>
      </c>
      <c r="L77" s="55">
        <f t="shared" si="33"/>
        <v>19708.333333333332</v>
      </c>
      <c r="M77" s="55">
        <f t="shared" si="33"/>
        <v>19708.333333333332</v>
      </c>
      <c r="N77" s="54">
        <f t="shared" si="34"/>
        <v>59125</v>
      </c>
      <c r="O77" s="55">
        <f t="shared" si="35"/>
        <v>19708.333333333332</v>
      </c>
      <c r="P77" s="55">
        <f t="shared" si="35"/>
        <v>19708.333333333332</v>
      </c>
      <c r="Q77" s="55">
        <f t="shared" si="35"/>
        <v>19708.333333333332</v>
      </c>
      <c r="R77" s="54">
        <f t="shared" si="36"/>
        <v>59125</v>
      </c>
      <c r="S77" s="55">
        <f t="shared" si="37"/>
        <v>19708.333333333332</v>
      </c>
      <c r="T77" s="55">
        <f t="shared" si="37"/>
        <v>19708.333333333332</v>
      </c>
      <c r="U77" s="55">
        <f t="shared" si="37"/>
        <v>19708.333333333332</v>
      </c>
      <c r="V77" s="54">
        <f t="shared" si="38"/>
        <v>59125</v>
      </c>
      <c r="W77" s="55">
        <f t="shared" si="39"/>
        <v>19708.333333333332</v>
      </c>
      <c r="X77" s="55">
        <f t="shared" si="39"/>
        <v>19708.333333333332</v>
      </c>
      <c r="Y77" s="55">
        <f t="shared" si="39"/>
        <v>19708.333333333332</v>
      </c>
      <c r="Z77" s="54">
        <f t="shared" si="40"/>
        <v>59125</v>
      </c>
    </row>
    <row r="78" spans="1:26" outlineLevel="2" x14ac:dyDescent="0.2">
      <c r="A78" s="59" t="str">
        <f>IFERROR(LEFT(#REF!,SEARCH("(",#REF!,1)-2),"")</f>
        <v/>
      </c>
      <c r="C78" s="47" t="s">
        <v>148</v>
      </c>
      <c r="E78" s="52">
        <v>0</v>
      </c>
      <c r="F78" s="51"/>
      <c r="G78" s="52">
        <v>72584</v>
      </c>
      <c r="K78" s="55">
        <f t="shared" si="33"/>
        <v>6048.666666666667</v>
      </c>
      <c r="L78" s="55">
        <f t="shared" si="33"/>
        <v>6048.666666666667</v>
      </c>
      <c r="M78" s="55">
        <f t="shared" si="33"/>
        <v>6048.666666666667</v>
      </c>
      <c r="N78" s="54">
        <f t="shared" si="34"/>
        <v>18146</v>
      </c>
      <c r="O78" s="55">
        <f t="shared" si="35"/>
        <v>6048.666666666667</v>
      </c>
      <c r="P78" s="55">
        <f t="shared" si="35"/>
        <v>6048.666666666667</v>
      </c>
      <c r="Q78" s="55">
        <f t="shared" si="35"/>
        <v>6048.666666666667</v>
      </c>
      <c r="R78" s="54">
        <f t="shared" si="36"/>
        <v>18146</v>
      </c>
      <c r="S78" s="55">
        <f t="shared" si="37"/>
        <v>6048.666666666667</v>
      </c>
      <c r="T78" s="55">
        <f t="shared" si="37"/>
        <v>6048.666666666667</v>
      </c>
      <c r="U78" s="55">
        <f t="shared" si="37"/>
        <v>6048.666666666667</v>
      </c>
      <c r="V78" s="54">
        <f t="shared" si="38"/>
        <v>18146</v>
      </c>
      <c r="W78" s="55">
        <f t="shared" si="39"/>
        <v>6048.666666666667</v>
      </c>
      <c r="X78" s="55">
        <f t="shared" si="39"/>
        <v>6048.666666666667</v>
      </c>
      <c r="Y78" s="55">
        <f t="shared" si="39"/>
        <v>6048.666666666667</v>
      </c>
      <c r="Z78" s="51"/>
    </row>
    <row r="79" spans="1:26" outlineLevel="2" x14ac:dyDescent="0.2">
      <c r="A79" s="53"/>
      <c r="C79" s="58"/>
      <c r="D79" s="57"/>
      <c r="E79" s="56"/>
      <c r="F79" s="51"/>
      <c r="G79" s="56"/>
      <c r="K79" s="55">
        <f t="shared" si="33"/>
        <v>0</v>
      </c>
      <c r="L79" s="55">
        <f t="shared" si="33"/>
        <v>0</v>
      </c>
      <c r="M79" s="55">
        <f t="shared" si="33"/>
        <v>0</v>
      </c>
      <c r="N79" s="54">
        <f t="shared" si="34"/>
        <v>0</v>
      </c>
      <c r="O79" s="55">
        <f t="shared" si="35"/>
        <v>0</v>
      </c>
      <c r="P79" s="55">
        <f t="shared" si="35"/>
        <v>0</v>
      </c>
      <c r="Q79" s="55">
        <f t="shared" si="35"/>
        <v>0</v>
      </c>
      <c r="R79" s="54">
        <f t="shared" si="36"/>
        <v>0</v>
      </c>
      <c r="S79" s="55">
        <f t="shared" si="37"/>
        <v>0</v>
      </c>
      <c r="T79" s="55">
        <f t="shared" si="37"/>
        <v>0</v>
      </c>
      <c r="U79" s="55">
        <f t="shared" si="37"/>
        <v>0</v>
      </c>
      <c r="V79" s="54">
        <f t="shared" si="38"/>
        <v>0</v>
      </c>
      <c r="W79" s="55">
        <f t="shared" si="39"/>
        <v>0</v>
      </c>
      <c r="X79" s="55">
        <f t="shared" si="39"/>
        <v>0</v>
      </c>
      <c r="Y79" s="55">
        <f t="shared" si="39"/>
        <v>0</v>
      </c>
      <c r="Z79" s="54">
        <f>SUM(W79:Y79)</f>
        <v>0</v>
      </c>
    </row>
    <row r="80" spans="1:26" outlineLevel="1" x14ac:dyDescent="0.2">
      <c r="A80" s="53"/>
      <c r="C80" s="47" t="s">
        <v>97</v>
      </c>
      <c r="E80" s="51">
        <f>SUM(E70:E79)</f>
        <v>1648594.5</v>
      </c>
      <c r="F80" s="51"/>
      <c r="G80" s="51">
        <f>SUM(G70:G79)</f>
        <v>1393305.97</v>
      </c>
      <c r="K80" s="61">
        <f>SUM(K71:K79)</f>
        <v>116108.83083333334</v>
      </c>
      <c r="L80" s="61">
        <f>SUM(L71:L79)</f>
        <v>116108.83083333334</v>
      </c>
      <c r="M80" s="61">
        <f>SUM(M71:M79)</f>
        <v>116108.83083333334</v>
      </c>
      <c r="N80" s="61">
        <f t="shared" si="34"/>
        <v>348326.49250000005</v>
      </c>
      <c r="O80" s="61">
        <f>SUM(O71:O79)</f>
        <v>116108.83083333334</v>
      </c>
      <c r="P80" s="61">
        <f>SUM(P71:P79)</f>
        <v>116108.83083333334</v>
      </c>
      <c r="Q80" s="61">
        <f>SUM(Q71:Q79)</f>
        <v>116108.83083333334</v>
      </c>
      <c r="R80" s="61">
        <f t="shared" si="36"/>
        <v>348326.49250000005</v>
      </c>
      <c r="S80" s="61">
        <f>SUM(S71:S79)</f>
        <v>116108.83083333334</v>
      </c>
      <c r="T80" s="61">
        <f>SUM(T71:T79)</f>
        <v>116108.83083333334</v>
      </c>
      <c r="U80" s="61">
        <f>SUM(U71:U79)</f>
        <v>116108.83083333334</v>
      </c>
      <c r="V80" s="61">
        <f t="shared" si="38"/>
        <v>348326.49250000005</v>
      </c>
      <c r="W80" s="61">
        <f>SUM(W71:W79)</f>
        <v>116108.83083333334</v>
      </c>
      <c r="X80" s="61">
        <f>SUM(X71:X79)</f>
        <v>116108.83083333334</v>
      </c>
      <c r="Y80" s="61">
        <f>SUM(Y71:Y79)</f>
        <v>116108.83083333334</v>
      </c>
      <c r="Z80" s="61">
        <f>SUM(W80:Y80)</f>
        <v>348326.49250000005</v>
      </c>
    </row>
    <row r="81" spans="1:26" outlineLevel="1" x14ac:dyDescent="0.2">
      <c r="A81" s="53"/>
      <c r="E81" s="52"/>
      <c r="F81" s="51"/>
      <c r="G81" s="52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1:26" outlineLevel="1" x14ac:dyDescent="0.2">
      <c r="A82" s="53"/>
      <c r="E82" s="52"/>
      <c r="F82" s="51"/>
      <c r="G82" s="52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1:26" ht="15" thickBot="1" x14ac:dyDescent="0.25">
      <c r="A83" s="53"/>
      <c r="C83" s="49" t="s">
        <v>96</v>
      </c>
      <c r="D83" s="48"/>
      <c r="E83" s="50">
        <f>SUM(E30,E43,E54,E66,E80)</f>
        <v>163004954.10324997</v>
      </c>
      <c r="F83" s="51"/>
      <c r="G83" s="50">
        <f>SUM(G30,G43,G54,G66,G80)</f>
        <v>182812138.92490932</v>
      </c>
      <c r="K83" s="50">
        <f t="shared" ref="K83:Z83" si="41">SUM(K30,K43,K54,K66,K80)</f>
        <v>15234344.910409112</v>
      </c>
      <c r="L83" s="50">
        <f t="shared" si="41"/>
        <v>15234344.910409112</v>
      </c>
      <c r="M83" s="50">
        <f t="shared" si="41"/>
        <v>15234344.910409112</v>
      </c>
      <c r="N83" s="50">
        <f t="shared" si="41"/>
        <v>45703034.731227331</v>
      </c>
      <c r="O83" s="50">
        <f t="shared" si="41"/>
        <v>15234344.910409112</v>
      </c>
      <c r="P83" s="50">
        <f t="shared" si="41"/>
        <v>15234344.910409112</v>
      </c>
      <c r="Q83" s="50">
        <f t="shared" si="41"/>
        <v>15234344.910409112</v>
      </c>
      <c r="R83" s="50">
        <f t="shared" si="41"/>
        <v>45703034.731227331</v>
      </c>
      <c r="S83" s="50">
        <f t="shared" si="41"/>
        <v>15234344.910409112</v>
      </c>
      <c r="T83" s="50">
        <f t="shared" si="41"/>
        <v>15234344.910409112</v>
      </c>
      <c r="U83" s="50">
        <f t="shared" si="41"/>
        <v>15234344.910409112</v>
      </c>
      <c r="V83" s="50">
        <f t="shared" si="41"/>
        <v>45703034.731227331</v>
      </c>
      <c r="W83" s="50">
        <f t="shared" si="41"/>
        <v>15234344.910409112</v>
      </c>
      <c r="X83" s="50">
        <f t="shared" si="41"/>
        <v>15234344.910409112</v>
      </c>
      <c r="Y83" s="50">
        <f t="shared" si="41"/>
        <v>15234344.910409112</v>
      </c>
      <c r="Z83" s="50">
        <f t="shared" si="41"/>
        <v>45703034.731227331</v>
      </c>
    </row>
    <row r="84" spans="1:26" ht="6.5" customHeight="1" x14ac:dyDescent="0.2">
      <c r="A84" s="53"/>
      <c r="E84" s="52"/>
      <c r="F84" s="51"/>
      <c r="G84" s="52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spans="1:26" outlineLevel="1" x14ac:dyDescent="0.2">
      <c r="A85" s="53"/>
      <c r="B85" s="60" t="s">
        <v>95</v>
      </c>
      <c r="E85" s="52"/>
      <c r="F85" s="51"/>
      <c r="G85" s="52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1:26" outlineLevel="1" x14ac:dyDescent="0.2">
      <c r="A86" s="53"/>
      <c r="B86" s="60"/>
      <c r="E86" s="52"/>
      <c r="F86" s="51"/>
      <c r="G86" s="52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spans="1:26" outlineLevel="1" x14ac:dyDescent="0.2">
      <c r="A87" s="53"/>
      <c r="B87" s="60"/>
      <c r="E87" s="52"/>
      <c r="F87" s="51"/>
      <c r="G87" s="52"/>
      <c r="I87" s="66" t="s">
        <v>94</v>
      </c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spans="1:26" hidden="1" outlineLevel="2" x14ac:dyDescent="0.2">
      <c r="A88" s="59" t="str">
        <f>IFERROR(LEFT(#REF!,SEARCH("(",#REF!,1)-2),"")</f>
        <v/>
      </c>
      <c r="C88" s="47" t="s">
        <v>123</v>
      </c>
      <c r="E88" s="52"/>
      <c r="F88" s="51"/>
      <c r="G88" s="52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1:26" outlineLevel="2" x14ac:dyDescent="0.2">
      <c r="A89" s="59" t="str">
        <f>IFERROR(LEFT(#REF!,SEARCH("(",#REF!,1)-2),"")</f>
        <v/>
      </c>
      <c r="C89" s="47" t="s">
        <v>149</v>
      </c>
      <c r="E89" s="52">
        <v>9713121.9368694406</v>
      </c>
      <c r="F89" s="51"/>
      <c r="G89" s="52">
        <v>11218484.8631493</v>
      </c>
      <c r="I89" s="65">
        <v>93</v>
      </c>
      <c r="K89" s="55">
        <f t="shared" ref="K89:M98" si="42">$G89/12</f>
        <v>934873.73859577498</v>
      </c>
      <c r="L89" s="55">
        <f t="shared" si="42"/>
        <v>934873.73859577498</v>
      </c>
      <c r="M89" s="55">
        <f t="shared" si="42"/>
        <v>934873.73859577498</v>
      </c>
      <c r="N89" s="54">
        <f t="shared" ref="N89:N98" si="43">SUM(K89:M89)</f>
        <v>2804621.2157873251</v>
      </c>
      <c r="O89" s="55">
        <f t="shared" ref="O89:Q98" si="44">$G89/12</f>
        <v>934873.73859577498</v>
      </c>
      <c r="P89" s="55">
        <f t="shared" si="44"/>
        <v>934873.73859577498</v>
      </c>
      <c r="Q89" s="55">
        <f t="shared" si="44"/>
        <v>934873.73859577498</v>
      </c>
      <c r="R89" s="54">
        <f t="shared" ref="R89:R98" si="45">SUM(O89:Q89)</f>
        <v>2804621.2157873251</v>
      </c>
      <c r="S89" s="55">
        <f t="shared" ref="S89:U98" si="46">$G89/12</f>
        <v>934873.73859577498</v>
      </c>
      <c r="T89" s="55">
        <f t="shared" si="46"/>
        <v>934873.73859577498</v>
      </c>
      <c r="U89" s="55">
        <f t="shared" si="46"/>
        <v>934873.73859577498</v>
      </c>
      <c r="V89" s="54">
        <f t="shared" ref="V89:V98" si="47">SUM(S89:U89)</f>
        <v>2804621.2157873251</v>
      </c>
      <c r="W89" s="55">
        <f t="shared" ref="W89:Y98" si="48">$G89/12</f>
        <v>934873.73859577498</v>
      </c>
      <c r="X89" s="55">
        <f t="shared" si="48"/>
        <v>934873.73859577498</v>
      </c>
      <c r="Y89" s="55">
        <f t="shared" si="48"/>
        <v>934873.73859577498</v>
      </c>
      <c r="Z89" s="54">
        <f t="shared" ref="Z89:Z98" si="49">SUM(W89:Y89)</f>
        <v>2804621.2157873251</v>
      </c>
    </row>
    <row r="90" spans="1:26" outlineLevel="2" x14ac:dyDescent="0.2">
      <c r="A90" s="59" t="str">
        <f>IFERROR(LEFT(#REF!,SEARCH("(",#REF!,1)-2),"")</f>
        <v/>
      </c>
      <c r="C90" s="47" t="s">
        <v>150</v>
      </c>
      <c r="E90" s="52">
        <v>15152831.53235</v>
      </c>
      <c r="F90" s="51"/>
      <c r="G90" s="52">
        <v>17504103.137800001</v>
      </c>
      <c r="I90" s="65">
        <v>165</v>
      </c>
      <c r="K90" s="55">
        <f t="shared" si="42"/>
        <v>1458675.2614833333</v>
      </c>
      <c r="L90" s="55">
        <f t="shared" si="42"/>
        <v>1458675.2614833333</v>
      </c>
      <c r="M90" s="55">
        <f t="shared" si="42"/>
        <v>1458675.2614833333</v>
      </c>
      <c r="N90" s="54">
        <f t="shared" si="43"/>
        <v>4376025.7844500002</v>
      </c>
      <c r="O90" s="55">
        <f t="shared" si="44"/>
        <v>1458675.2614833333</v>
      </c>
      <c r="P90" s="55">
        <f t="shared" si="44"/>
        <v>1458675.2614833333</v>
      </c>
      <c r="Q90" s="55">
        <f t="shared" si="44"/>
        <v>1458675.2614833333</v>
      </c>
      <c r="R90" s="54">
        <f t="shared" si="45"/>
        <v>4376025.7844500002</v>
      </c>
      <c r="S90" s="55">
        <f t="shared" si="46"/>
        <v>1458675.2614833333</v>
      </c>
      <c r="T90" s="55">
        <f t="shared" si="46"/>
        <v>1458675.2614833333</v>
      </c>
      <c r="U90" s="55">
        <f t="shared" si="46"/>
        <v>1458675.2614833333</v>
      </c>
      <c r="V90" s="54">
        <f t="shared" si="47"/>
        <v>4376025.7844500002</v>
      </c>
      <c r="W90" s="55">
        <f t="shared" si="48"/>
        <v>1458675.2614833333</v>
      </c>
      <c r="X90" s="55">
        <f t="shared" si="48"/>
        <v>1458675.2614833333</v>
      </c>
      <c r="Y90" s="55">
        <f t="shared" si="48"/>
        <v>1458675.2614833333</v>
      </c>
      <c r="Z90" s="54">
        <f t="shared" si="49"/>
        <v>4376025.7844500002</v>
      </c>
    </row>
    <row r="91" spans="1:26" hidden="1" outlineLevel="2" x14ac:dyDescent="0.2">
      <c r="A91" s="59" t="str">
        <f>IFERROR(LEFT(#REF!,SEARCH("(",#REF!,1)-2),"")</f>
        <v/>
      </c>
      <c r="C91" s="47" t="s">
        <v>151</v>
      </c>
      <c r="E91" s="52">
        <v>0</v>
      </c>
      <c r="F91" s="51"/>
      <c r="G91" s="52">
        <v>0</v>
      </c>
      <c r="I91" s="65"/>
      <c r="K91" s="55">
        <f t="shared" si="42"/>
        <v>0</v>
      </c>
      <c r="L91" s="55">
        <f t="shared" si="42"/>
        <v>0</v>
      </c>
      <c r="M91" s="55">
        <f t="shared" si="42"/>
        <v>0</v>
      </c>
      <c r="N91" s="54">
        <f t="shared" si="43"/>
        <v>0</v>
      </c>
      <c r="O91" s="55">
        <f t="shared" si="44"/>
        <v>0</v>
      </c>
      <c r="P91" s="55">
        <f t="shared" si="44"/>
        <v>0</v>
      </c>
      <c r="Q91" s="55">
        <f t="shared" si="44"/>
        <v>0</v>
      </c>
      <c r="R91" s="54">
        <f t="shared" si="45"/>
        <v>0</v>
      </c>
      <c r="S91" s="55">
        <f t="shared" si="46"/>
        <v>0</v>
      </c>
      <c r="T91" s="55">
        <f t="shared" si="46"/>
        <v>0</v>
      </c>
      <c r="U91" s="55">
        <f t="shared" si="46"/>
        <v>0</v>
      </c>
      <c r="V91" s="54">
        <f t="shared" si="47"/>
        <v>0</v>
      </c>
      <c r="W91" s="55">
        <f t="shared" si="48"/>
        <v>0</v>
      </c>
      <c r="X91" s="55">
        <f t="shared" si="48"/>
        <v>0</v>
      </c>
      <c r="Y91" s="55">
        <f t="shared" si="48"/>
        <v>0</v>
      </c>
      <c r="Z91" s="54">
        <f t="shared" si="49"/>
        <v>0</v>
      </c>
    </row>
    <row r="92" spans="1:26" outlineLevel="2" x14ac:dyDescent="0.2">
      <c r="A92" s="59" t="str">
        <f>IFERROR(LEFT(#REF!,SEARCH("(",#REF!,1)-2),"")</f>
        <v/>
      </c>
      <c r="C92" s="47" t="s">
        <v>152</v>
      </c>
      <c r="E92" s="52">
        <v>39013679.181452103</v>
      </c>
      <c r="F92" s="51"/>
      <c r="G92" s="52">
        <v>39833850.681196697</v>
      </c>
      <c r="I92" s="65">
        <v>544.5</v>
      </c>
      <c r="K92" s="55">
        <f t="shared" si="42"/>
        <v>3319487.5567663913</v>
      </c>
      <c r="L92" s="55">
        <f t="shared" si="42"/>
        <v>3319487.5567663913</v>
      </c>
      <c r="M92" s="55">
        <f t="shared" si="42"/>
        <v>3319487.5567663913</v>
      </c>
      <c r="N92" s="54">
        <f t="shared" si="43"/>
        <v>9958462.6702991743</v>
      </c>
      <c r="O92" s="55">
        <f t="shared" si="44"/>
        <v>3319487.5567663913</v>
      </c>
      <c r="P92" s="55">
        <f t="shared" si="44"/>
        <v>3319487.5567663913</v>
      </c>
      <c r="Q92" s="55">
        <f t="shared" si="44"/>
        <v>3319487.5567663913</v>
      </c>
      <c r="R92" s="54">
        <f t="shared" si="45"/>
        <v>9958462.6702991743</v>
      </c>
      <c r="S92" s="55">
        <f t="shared" si="46"/>
        <v>3319487.5567663913</v>
      </c>
      <c r="T92" s="55">
        <f t="shared" si="46"/>
        <v>3319487.5567663913</v>
      </c>
      <c r="U92" s="55">
        <f t="shared" si="46"/>
        <v>3319487.5567663913</v>
      </c>
      <c r="V92" s="54">
        <f t="shared" si="47"/>
        <v>9958462.6702991743</v>
      </c>
      <c r="W92" s="55">
        <f t="shared" si="48"/>
        <v>3319487.5567663913</v>
      </c>
      <c r="X92" s="55">
        <f t="shared" si="48"/>
        <v>3319487.5567663913</v>
      </c>
      <c r="Y92" s="55">
        <f t="shared" si="48"/>
        <v>3319487.5567663913</v>
      </c>
      <c r="Z92" s="54">
        <f t="shared" si="49"/>
        <v>9958462.6702991743</v>
      </c>
    </row>
    <row r="93" spans="1:26" outlineLevel="2" x14ac:dyDescent="0.2">
      <c r="A93" s="59" t="str">
        <f>IFERROR(LEFT(#REF!,SEARCH("(",#REF!,1)-2),"")</f>
        <v/>
      </c>
      <c r="C93" s="47" t="s">
        <v>153</v>
      </c>
      <c r="E93" s="52">
        <v>8383812.5844017202</v>
      </c>
      <c r="F93" s="51"/>
      <c r="G93" s="52">
        <v>8818780.0183690507</v>
      </c>
      <c r="I93" s="65">
        <v>165</v>
      </c>
      <c r="K93" s="55">
        <f t="shared" si="42"/>
        <v>734898.33486408752</v>
      </c>
      <c r="L93" s="55">
        <f t="shared" si="42"/>
        <v>734898.33486408752</v>
      </c>
      <c r="M93" s="55">
        <f t="shared" si="42"/>
        <v>734898.33486408752</v>
      </c>
      <c r="N93" s="54">
        <f t="shared" si="43"/>
        <v>2204695.0045922627</v>
      </c>
      <c r="O93" s="55">
        <f t="shared" si="44"/>
        <v>734898.33486408752</v>
      </c>
      <c r="P93" s="55">
        <f t="shared" si="44"/>
        <v>734898.33486408752</v>
      </c>
      <c r="Q93" s="55">
        <f t="shared" si="44"/>
        <v>734898.33486408752</v>
      </c>
      <c r="R93" s="54">
        <f t="shared" si="45"/>
        <v>2204695.0045922627</v>
      </c>
      <c r="S93" s="55">
        <f t="shared" si="46"/>
        <v>734898.33486408752</v>
      </c>
      <c r="T93" s="55">
        <f t="shared" si="46"/>
        <v>734898.33486408752</v>
      </c>
      <c r="U93" s="55">
        <f t="shared" si="46"/>
        <v>734898.33486408752</v>
      </c>
      <c r="V93" s="54">
        <f t="shared" si="47"/>
        <v>2204695.0045922627</v>
      </c>
      <c r="W93" s="55">
        <f t="shared" si="48"/>
        <v>734898.33486408752</v>
      </c>
      <c r="X93" s="55">
        <f t="shared" si="48"/>
        <v>734898.33486408752</v>
      </c>
      <c r="Y93" s="55">
        <f t="shared" si="48"/>
        <v>734898.33486408752</v>
      </c>
      <c r="Z93" s="54">
        <f t="shared" si="49"/>
        <v>2204695.0045922627</v>
      </c>
    </row>
    <row r="94" spans="1:26" outlineLevel="2" x14ac:dyDescent="0.2">
      <c r="A94" s="59" t="str">
        <f>IFERROR(LEFT(#REF!,SEARCH("(",#REF!,1)-2),"")</f>
        <v/>
      </c>
      <c r="C94" s="47" t="s">
        <v>154</v>
      </c>
      <c r="E94" s="52">
        <v>9551295.0088410098</v>
      </c>
      <c r="F94" s="51"/>
      <c r="G94" s="52">
        <v>10174045.0445465</v>
      </c>
      <c r="I94" s="65">
        <v>183</v>
      </c>
      <c r="K94" s="55">
        <f t="shared" si="42"/>
        <v>847837.08704554162</v>
      </c>
      <c r="L94" s="55">
        <f t="shared" si="42"/>
        <v>847837.08704554162</v>
      </c>
      <c r="M94" s="55">
        <f t="shared" si="42"/>
        <v>847837.08704554162</v>
      </c>
      <c r="N94" s="54">
        <f t="shared" si="43"/>
        <v>2543511.261136625</v>
      </c>
      <c r="O94" s="55">
        <f t="shared" si="44"/>
        <v>847837.08704554162</v>
      </c>
      <c r="P94" s="55">
        <f t="shared" si="44"/>
        <v>847837.08704554162</v>
      </c>
      <c r="Q94" s="55">
        <f t="shared" si="44"/>
        <v>847837.08704554162</v>
      </c>
      <c r="R94" s="54">
        <f t="shared" si="45"/>
        <v>2543511.261136625</v>
      </c>
      <c r="S94" s="55">
        <f t="shared" si="46"/>
        <v>847837.08704554162</v>
      </c>
      <c r="T94" s="55">
        <f t="shared" si="46"/>
        <v>847837.08704554162</v>
      </c>
      <c r="U94" s="55">
        <f t="shared" si="46"/>
        <v>847837.08704554162</v>
      </c>
      <c r="V94" s="54">
        <f t="shared" si="47"/>
        <v>2543511.261136625</v>
      </c>
      <c r="W94" s="55">
        <f t="shared" si="48"/>
        <v>847837.08704554162</v>
      </c>
      <c r="X94" s="55">
        <f t="shared" si="48"/>
        <v>847837.08704554162</v>
      </c>
      <c r="Y94" s="55">
        <f t="shared" si="48"/>
        <v>847837.08704554162</v>
      </c>
      <c r="Z94" s="54">
        <f t="shared" si="49"/>
        <v>2543511.261136625</v>
      </c>
    </row>
    <row r="95" spans="1:26" outlineLevel="2" x14ac:dyDescent="0.2">
      <c r="A95" s="59" t="str">
        <f>IFERROR(LEFT(#REF!,SEARCH("(",#REF!,1)-2),"")</f>
        <v/>
      </c>
      <c r="C95" s="47" t="s">
        <v>155</v>
      </c>
      <c r="E95" s="52">
        <v>292230</v>
      </c>
      <c r="F95" s="51"/>
      <c r="G95" s="52">
        <v>39292.800000000003</v>
      </c>
      <c r="I95" s="65"/>
      <c r="K95" s="55">
        <f t="shared" si="42"/>
        <v>3274.4</v>
      </c>
      <c r="L95" s="55">
        <f t="shared" si="42"/>
        <v>3274.4</v>
      </c>
      <c r="M95" s="55">
        <f t="shared" si="42"/>
        <v>3274.4</v>
      </c>
      <c r="N95" s="54">
        <f t="shared" si="43"/>
        <v>9823.2000000000007</v>
      </c>
      <c r="O95" s="55">
        <f t="shared" si="44"/>
        <v>3274.4</v>
      </c>
      <c r="P95" s="55">
        <f t="shared" si="44"/>
        <v>3274.4</v>
      </c>
      <c r="Q95" s="55">
        <f t="shared" si="44"/>
        <v>3274.4</v>
      </c>
      <c r="R95" s="54">
        <f t="shared" si="45"/>
        <v>9823.2000000000007</v>
      </c>
      <c r="S95" s="55">
        <f t="shared" si="46"/>
        <v>3274.4</v>
      </c>
      <c r="T95" s="55">
        <f t="shared" si="46"/>
        <v>3274.4</v>
      </c>
      <c r="U95" s="55">
        <f t="shared" si="46"/>
        <v>3274.4</v>
      </c>
      <c r="V95" s="54">
        <f t="shared" si="47"/>
        <v>9823.2000000000007</v>
      </c>
      <c r="W95" s="55">
        <f t="shared" si="48"/>
        <v>3274.4</v>
      </c>
      <c r="X95" s="55">
        <f t="shared" si="48"/>
        <v>3274.4</v>
      </c>
      <c r="Y95" s="55">
        <f t="shared" si="48"/>
        <v>3274.4</v>
      </c>
      <c r="Z95" s="54">
        <f t="shared" si="49"/>
        <v>9823.2000000000007</v>
      </c>
    </row>
    <row r="96" spans="1:26" outlineLevel="2" x14ac:dyDescent="0.2">
      <c r="A96" s="59" t="str">
        <f>IFERROR(LEFT(#REF!,SEARCH("(",#REF!,1)-2),"")</f>
        <v/>
      </c>
      <c r="C96" s="47" t="s">
        <v>156</v>
      </c>
      <c r="E96" s="52">
        <v>994040</v>
      </c>
      <c r="F96" s="51"/>
      <c r="G96" s="52">
        <v>911546.91300426796</v>
      </c>
      <c r="I96" s="65">
        <v>25</v>
      </c>
      <c r="K96" s="55">
        <f t="shared" si="42"/>
        <v>75962.242750355668</v>
      </c>
      <c r="L96" s="55">
        <f t="shared" si="42"/>
        <v>75962.242750355668</v>
      </c>
      <c r="M96" s="55">
        <f t="shared" si="42"/>
        <v>75962.242750355668</v>
      </c>
      <c r="N96" s="54">
        <f t="shared" si="43"/>
        <v>227886.72825106699</v>
      </c>
      <c r="O96" s="55">
        <f t="shared" si="44"/>
        <v>75962.242750355668</v>
      </c>
      <c r="P96" s="55">
        <f t="shared" si="44"/>
        <v>75962.242750355668</v>
      </c>
      <c r="Q96" s="55">
        <f t="shared" si="44"/>
        <v>75962.242750355668</v>
      </c>
      <c r="R96" s="54">
        <f t="shared" si="45"/>
        <v>227886.72825106699</v>
      </c>
      <c r="S96" s="55">
        <f t="shared" si="46"/>
        <v>75962.242750355668</v>
      </c>
      <c r="T96" s="55">
        <f t="shared" si="46"/>
        <v>75962.242750355668</v>
      </c>
      <c r="U96" s="55">
        <f t="shared" si="46"/>
        <v>75962.242750355668</v>
      </c>
      <c r="V96" s="54">
        <f t="shared" si="47"/>
        <v>227886.72825106699</v>
      </c>
      <c r="W96" s="55">
        <f t="shared" si="48"/>
        <v>75962.242750355668</v>
      </c>
      <c r="X96" s="55">
        <f t="shared" si="48"/>
        <v>75962.242750355668</v>
      </c>
      <c r="Y96" s="55">
        <f t="shared" si="48"/>
        <v>75962.242750355668</v>
      </c>
      <c r="Z96" s="54">
        <f t="shared" si="49"/>
        <v>227886.72825106699</v>
      </c>
    </row>
    <row r="97" spans="1:26" ht="15" outlineLevel="2" thickBot="1" x14ac:dyDescent="0.25">
      <c r="A97" s="59" t="str">
        <f>IFERROR(LEFT(#REF!,SEARCH("(",#REF!,1)-2),"")</f>
        <v/>
      </c>
      <c r="C97" s="47" t="s">
        <v>157</v>
      </c>
      <c r="E97" s="52">
        <v>266500</v>
      </c>
      <c r="F97" s="51"/>
      <c r="G97" s="52">
        <v>283500</v>
      </c>
      <c r="I97" s="64">
        <f>SUM(I89:I96)</f>
        <v>1175.5</v>
      </c>
      <c r="K97" s="55">
        <f t="shared" si="42"/>
        <v>23625</v>
      </c>
      <c r="L97" s="55">
        <f t="shared" si="42"/>
        <v>23625</v>
      </c>
      <c r="M97" s="55">
        <f t="shared" si="42"/>
        <v>23625</v>
      </c>
      <c r="N97" s="54">
        <f t="shared" si="43"/>
        <v>70875</v>
      </c>
      <c r="O97" s="55">
        <f t="shared" si="44"/>
        <v>23625</v>
      </c>
      <c r="P97" s="55">
        <f t="shared" si="44"/>
        <v>23625</v>
      </c>
      <c r="Q97" s="55">
        <f t="shared" si="44"/>
        <v>23625</v>
      </c>
      <c r="R97" s="54">
        <f t="shared" si="45"/>
        <v>70875</v>
      </c>
      <c r="S97" s="55">
        <f t="shared" si="46"/>
        <v>23625</v>
      </c>
      <c r="T97" s="55">
        <f t="shared" si="46"/>
        <v>23625</v>
      </c>
      <c r="U97" s="55">
        <f t="shared" si="46"/>
        <v>23625</v>
      </c>
      <c r="V97" s="54">
        <f t="shared" si="47"/>
        <v>70875</v>
      </c>
      <c r="W97" s="55">
        <f t="shared" si="48"/>
        <v>23625</v>
      </c>
      <c r="X97" s="55">
        <f t="shared" si="48"/>
        <v>23625</v>
      </c>
      <c r="Y97" s="55">
        <f t="shared" si="48"/>
        <v>23625</v>
      </c>
      <c r="Z97" s="54">
        <f t="shared" si="49"/>
        <v>70875</v>
      </c>
    </row>
    <row r="98" spans="1:26" ht="15" outlineLevel="2" thickTop="1" x14ac:dyDescent="0.2">
      <c r="A98" s="59" t="str">
        <f>IFERROR(LEFT(#REF!,SEARCH("(",#REF!,1)-2),"")</f>
        <v/>
      </c>
      <c r="C98" s="47" t="s">
        <v>158</v>
      </c>
      <c r="E98" s="52">
        <v>1686083.1362514</v>
      </c>
      <c r="F98" s="51"/>
      <c r="G98" s="52">
        <v>1655805.4052522101</v>
      </c>
      <c r="K98" s="55">
        <f t="shared" si="42"/>
        <v>137983.78377101751</v>
      </c>
      <c r="L98" s="55">
        <f t="shared" si="42"/>
        <v>137983.78377101751</v>
      </c>
      <c r="M98" s="55">
        <f t="shared" si="42"/>
        <v>137983.78377101751</v>
      </c>
      <c r="N98" s="54">
        <f t="shared" si="43"/>
        <v>413951.35131305252</v>
      </c>
      <c r="O98" s="55">
        <f t="shared" si="44"/>
        <v>137983.78377101751</v>
      </c>
      <c r="P98" s="55">
        <f t="shared" si="44"/>
        <v>137983.78377101751</v>
      </c>
      <c r="Q98" s="55">
        <f t="shared" si="44"/>
        <v>137983.78377101751</v>
      </c>
      <c r="R98" s="54">
        <f t="shared" si="45"/>
        <v>413951.35131305252</v>
      </c>
      <c r="S98" s="55">
        <f t="shared" si="46"/>
        <v>137983.78377101751</v>
      </c>
      <c r="T98" s="55">
        <f t="shared" si="46"/>
        <v>137983.78377101751</v>
      </c>
      <c r="U98" s="55">
        <f t="shared" si="46"/>
        <v>137983.78377101751</v>
      </c>
      <c r="V98" s="54">
        <f t="shared" si="47"/>
        <v>413951.35131305252</v>
      </c>
      <c r="W98" s="55">
        <f t="shared" si="48"/>
        <v>137983.78377101751</v>
      </c>
      <c r="X98" s="55">
        <f t="shared" si="48"/>
        <v>137983.78377101751</v>
      </c>
      <c r="Y98" s="55">
        <f t="shared" si="48"/>
        <v>137983.78377101751</v>
      </c>
      <c r="Z98" s="54">
        <f t="shared" si="49"/>
        <v>413951.35131305252</v>
      </c>
    </row>
    <row r="99" spans="1:26" hidden="1" outlineLevel="2" x14ac:dyDescent="0.2">
      <c r="A99" s="59" t="str">
        <f>IFERROR(LEFT(#REF!,SEARCH("(",#REF!,1)-2),"")</f>
        <v/>
      </c>
      <c r="C99" s="47" t="s">
        <v>159</v>
      </c>
      <c r="E99" s="52">
        <v>0</v>
      </c>
      <c r="F99" s="51"/>
      <c r="G99" s="52">
        <v>0</v>
      </c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1:26" outlineLevel="2" x14ac:dyDescent="0.2">
      <c r="A100" s="59" t="str">
        <f>IFERROR(LEFT(#REF!,SEARCH("(",#REF!,1)-2),"")</f>
        <v/>
      </c>
      <c r="C100" s="47" t="s">
        <v>160</v>
      </c>
      <c r="E100" s="52">
        <v>216676.40919999999</v>
      </c>
      <c r="F100" s="51"/>
      <c r="G100" s="52">
        <v>250000</v>
      </c>
      <c r="K100" s="55">
        <f t="shared" ref="K100:M108" si="50">$G100/12</f>
        <v>20833.333333333332</v>
      </c>
      <c r="L100" s="55">
        <f t="shared" si="50"/>
        <v>20833.333333333332</v>
      </c>
      <c r="M100" s="55">
        <f t="shared" si="50"/>
        <v>20833.333333333332</v>
      </c>
      <c r="N100" s="54">
        <f t="shared" ref="N100:N109" si="51">SUM(K100:M100)</f>
        <v>62500</v>
      </c>
      <c r="O100" s="55">
        <f t="shared" ref="O100:Q108" si="52">$G100/12</f>
        <v>20833.333333333332</v>
      </c>
      <c r="P100" s="55">
        <f t="shared" si="52"/>
        <v>20833.333333333332</v>
      </c>
      <c r="Q100" s="55">
        <f t="shared" si="52"/>
        <v>20833.333333333332</v>
      </c>
      <c r="R100" s="54">
        <f t="shared" ref="R100:R109" si="53">SUM(O100:Q100)</f>
        <v>62500</v>
      </c>
      <c r="S100" s="55">
        <f t="shared" ref="S100:U108" si="54">$G100/12</f>
        <v>20833.333333333332</v>
      </c>
      <c r="T100" s="55">
        <f t="shared" si="54"/>
        <v>20833.333333333332</v>
      </c>
      <c r="U100" s="55">
        <f t="shared" si="54"/>
        <v>20833.333333333332</v>
      </c>
      <c r="V100" s="54">
        <f t="shared" ref="V100:V109" si="55">SUM(S100:U100)</f>
        <v>62500</v>
      </c>
      <c r="W100" s="55">
        <f t="shared" ref="W100:Y108" si="56">$G100/12</f>
        <v>20833.333333333332</v>
      </c>
      <c r="X100" s="55">
        <f t="shared" si="56"/>
        <v>20833.333333333332</v>
      </c>
      <c r="Y100" s="55">
        <f t="shared" si="56"/>
        <v>20833.333333333332</v>
      </c>
      <c r="Z100" s="54">
        <f t="shared" ref="Z100:Z109" si="57">SUM(W100:Y100)</f>
        <v>62500</v>
      </c>
    </row>
    <row r="101" spans="1:26" outlineLevel="2" x14ac:dyDescent="0.2">
      <c r="A101" s="59" t="str">
        <f>IFERROR(LEFT(#REF!,SEARCH("(",#REF!,1)-2),"")</f>
        <v/>
      </c>
      <c r="C101" s="47" t="s">
        <v>161</v>
      </c>
      <c r="E101" s="52">
        <v>7340922.1725396998</v>
      </c>
      <c r="F101" s="51"/>
      <c r="G101" s="52">
        <v>7670823.1129964003</v>
      </c>
      <c r="K101" s="55">
        <f t="shared" si="50"/>
        <v>639235.25941636669</v>
      </c>
      <c r="L101" s="55">
        <f t="shared" si="50"/>
        <v>639235.25941636669</v>
      </c>
      <c r="M101" s="55">
        <f t="shared" si="50"/>
        <v>639235.25941636669</v>
      </c>
      <c r="N101" s="54">
        <f t="shared" si="51"/>
        <v>1917705.7782491001</v>
      </c>
      <c r="O101" s="55">
        <f t="shared" si="52"/>
        <v>639235.25941636669</v>
      </c>
      <c r="P101" s="55">
        <f t="shared" si="52"/>
        <v>639235.25941636669</v>
      </c>
      <c r="Q101" s="55">
        <f t="shared" si="52"/>
        <v>639235.25941636669</v>
      </c>
      <c r="R101" s="54">
        <f t="shared" si="53"/>
        <v>1917705.7782491001</v>
      </c>
      <c r="S101" s="55">
        <f t="shared" si="54"/>
        <v>639235.25941636669</v>
      </c>
      <c r="T101" s="55">
        <f t="shared" si="54"/>
        <v>639235.25941636669</v>
      </c>
      <c r="U101" s="55">
        <f t="shared" si="54"/>
        <v>639235.25941636669</v>
      </c>
      <c r="V101" s="54">
        <f t="shared" si="55"/>
        <v>1917705.7782491001</v>
      </c>
      <c r="W101" s="55">
        <f t="shared" si="56"/>
        <v>639235.25941636669</v>
      </c>
      <c r="X101" s="55">
        <f t="shared" si="56"/>
        <v>639235.25941636669</v>
      </c>
      <c r="Y101" s="55">
        <f t="shared" si="56"/>
        <v>639235.25941636669</v>
      </c>
      <c r="Z101" s="54">
        <f t="shared" si="57"/>
        <v>1917705.7782491001</v>
      </c>
    </row>
    <row r="102" spans="1:26" outlineLevel="2" x14ac:dyDescent="0.2">
      <c r="A102" s="59" t="str">
        <f>IFERROR(LEFT(#REF!,SEARCH("(",#REF!,1)-2),"")</f>
        <v/>
      </c>
      <c r="C102" s="47" t="s">
        <v>162</v>
      </c>
      <c r="E102" s="52">
        <v>10757789.6028099</v>
      </c>
      <c r="F102" s="51"/>
      <c r="G102" s="52">
        <v>11501198.531799</v>
      </c>
      <c r="K102" s="55">
        <f t="shared" si="50"/>
        <v>958433.21098324994</v>
      </c>
      <c r="L102" s="55">
        <f t="shared" si="50"/>
        <v>958433.21098324994</v>
      </c>
      <c r="M102" s="55">
        <f t="shared" si="50"/>
        <v>958433.21098324994</v>
      </c>
      <c r="N102" s="54">
        <f t="shared" si="51"/>
        <v>2875299.6329497499</v>
      </c>
      <c r="O102" s="55">
        <f t="shared" si="52"/>
        <v>958433.21098324994</v>
      </c>
      <c r="P102" s="55">
        <f t="shared" si="52"/>
        <v>958433.21098324994</v>
      </c>
      <c r="Q102" s="55">
        <f t="shared" si="52"/>
        <v>958433.21098324994</v>
      </c>
      <c r="R102" s="54">
        <f t="shared" si="53"/>
        <v>2875299.6329497499</v>
      </c>
      <c r="S102" s="55">
        <f t="shared" si="54"/>
        <v>958433.21098324994</v>
      </c>
      <c r="T102" s="55">
        <f t="shared" si="54"/>
        <v>958433.21098324994</v>
      </c>
      <c r="U102" s="55">
        <f t="shared" si="54"/>
        <v>958433.21098324994</v>
      </c>
      <c r="V102" s="54">
        <f t="shared" si="55"/>
        <v>2875299.6329497499</v>
      </c>
      <c r="W102" s="55">
        <f t="shared" si="56"/>
        <v>958433.21098324994</v>
      </c>
      <c r="X102" s="55">
        <f t="shared" si="56"/>
        <v>958433.21098324994</v>
      </c>
      <c r="Y102" s="55">
        <f t="shared" si="56"/>
        <v>958433.21098324994</v>
      </c>
      <c r="Z102" s="54">
        <f t="shared" si="57"/>
        <v>2875299.6329497499</v>
      </c>
    </row>
    <row r="103" spans="1:26" outlineLevel="2" x14ac:dyDescent="0.2">
      <c r="A103" s="59" t="str">
        <f>IFERROR(LEFT(#REF!,SEARCH("(",#REF!,1)-2),"")</f>
        <v/>
      </c>
      <c r="C103" s="47" t="s">
        <v>163</v>
      </c>
      <c r="E103" s="52">
        <v>113882</v>
      </c>
      <c r="F103" s="51"/>
      <c r="G103" s="52">
        <v>86229</v>
      </c>
      <c r="K103" s="55">
        <f t="shared" si="50"/>
        <v>7185.75</v>
      </c>
      <c r="L103" s="55">
        <f t="shared" si="50"/>
        <v>7185.75</v>
      </c>
      <c r="M103" s="55">
        <f t="shared" si="50"/>
        <v>7185.75</v>
      </c>
      <c r="N103" s="54">
        <f t="shared" si="51"/>
        <v>21557.25</v>
      </c>
      <c r="O103" s="55">
        <f t="shared" si="52"/>
        <v>7185.75</v>
      </c>
      <c r="P103" s="55">
        <f t="shared" si="52"/>
        <v>7185.75</v>
      </c>
      <c r="Q103" s="55">
        <f t="shared" si="52"/>
        <v>7185.75</v>
      </c>
      <c r="R103" s="54">
        <f t="shared" si="53"/>
        <v>21557.25</v>
      </c>
      <c r="S103" s="55">
        <f t="shared" si="54"/>
        <v>7185.75</v>
      </c>
      <c r="T103" s="55">
        <f t="shared" si="54"/>
        <v>7185.75</v>
      </c>
      <c r="U103" s="55">
        <f t="shared" si="54"/>
        <v>7185.75</v>
      </c>
      <c r="V103" s="54">
        <f t="shared" si="55"/>
        <v>21557.25</v>
      </c>
      <c r="W103" s="55">
        <f t="shared" si="56"/>
        <v>7185.75</v>
      </c>
      <c r="X103" s="55">
        <f t="shared" si="56"/>
        <v>7185.75</v>
      </c>
      <c r="Y103" s="55">
        <f t="shared" si="56"/>
        <v>7185.75</v>
      </c>
      <c r="Z103" s="54">
        <f t="shared" si="57"/>
        <v>21557.25</v>
      </c>
    </row>
    <row r="104" spans="1:26" outlineLevel="2" x14ac:dyDescent="0.2">
      <c r="A104" s="59" t="str">
        <f>IFERROR(LEFT(#REF!,SEARCH("(",#REF!,1)-2),"")</f>
        <v/>
      </c>
      <c r="C104" s="47" t="s">
        <v>164</v>
      </c>
      <c r="E104" s="52">
        <v>220600</v>
      </c>
      <c r="F104" s="51"/>
      <c r="G104" s="52">
        <v>200100</v>
      </c>
      <c r="K104" s="55">
        <f t="shared" si="50"/>
        <v>16675</v>
      </c>
      <c r="L104" s="55">
        <f t="shared" si="50"/>
        <v>16675</v>
      </c>
      <c r="M104" s="55">
        <f t="shared" si="50"/>
        <v>16675</v>
      </c>
      <c r="N104" s="54">
        <f t="shared" si="51"/>
        <v>50025</v>
      </c>
      <c r="O104" s="55">
        <f t="shared" si="52"/>
        <v>16675</v>
      </c>
      <c r="P104" s="55">
        <f t="shared" si="52"/>
        <v>16675</v>
      </c>
      <c r="Q104" s="55">
        <f t="shared" si="52"/>
        <v>16675</v>
      </c>
      <c r="R104" s="54">
        <f t="shared" si="53"/>
        <v>50025</v>
      </c>
      <c r="S104" s="55">
        <f t="shared" si="54"/>
        <v>16675</v>
      </c>
      <c r="T104" s="55">
        <f t="shared" si="54"/>
        <v>16675</v>
      </c>
      <c r="U104" s="55">
        <f t="shared" si="54"/>
        <v>16675</v>
      </c>
      <c r="V104" s="54">
        <f t="shared" si="55"/>
        <v>50025</v>
      </c>
      <c r="W104" s="55">
        <f t="shared" si="56"/>
        <v>16675</v>
      </c>
      <c r="X104" s="55">
        <f t="shared" si="56"/>
        <v>16675</v>
      </c>
      <c r="Y104" s="55">
        <f t="shared" si="56"/>
        <v>16675</v>
      </c>
      <c r="Z104" s="54">
        <f t="shared" si="57"/>
        <v>50025</v>
      </c>
    </row>
    <row r="105" spans="1:26" outlineLevel="2" x14ac:dyDescent="0.2">
      <c r="A105" s="59" t="str">
        <f>IFERROR(LEFT(#REF!,SEARCH("(",#REF!,1)-2),"")</f>
        <v/>
      </c>
      <c r="C105" s="47" t="s">
        <v>165</v>
      </c>
      <c r="E105" s="52">
        <v>2114568</v>
      </c>
      <c r="F105" s="51"/>
      <c r="G105" s="52">
        <v>2060237.34</v>
      </c>
      <c r="K105" s="55">
        <f t="shared" si="50"/>
        <v>171686.44500000001</v>
      </c>
      <c r="L105" s="55">
        <f t="shared" si="50"/>
        <v>171686.44500000001</v>
      </c>
      <c r="M105" s="55">
        <f t="shared" si="50"/>
        <v>171686.44500000001</v>
      </c>
      <c r="N105" s="54">
        <f t="shared" si="51"/>
        <v>515059.33500000002</v>
      </c>
      <c r="O105" s="55">
        <f t="shared" si="52"/>
        <v>171686.44500000001</v>
      </c>
      <c r="P105" s="55">
        <f t="shared" si="52"/>
        <v>171686.44500000001</v>
      </c>
      <c r="Q105" s="55">
        <f t="shared" si="52"/>
        <v>171686.44500000001</v>
      </c>
      <c r="R105" s="54">
        <f t="shared" si="53"/>
        <v>515059.33500000002</v>
      </c>
      <c r="S105" s="55">
        <f t="shared" si="54"/>
        <v>171686.44500000001</v>
      </c>
      <c r="T105" s="55">
        <f t="shared" si="54"/>
        <v>171686.44500000001</v>
      </c>
      <c r="U105" s="55">
        <f t="shared" si="54"/>
        <v>171686.44500000001</v>
      </c>
      <c r="V105" s="54">
        <f t="shared" si="55"/>
        <v>515059.33500000002</v>
      </c>
      <c r="W105" s="55">
        <f t="shared" si="56"/>
        <v>171686.44500000001</v>
      </c>
      <c r="X105" s="55">
        <f t="shared" si="56"/>
        <v>171686.44500000001</v>
      </c>
      <c r="Y105" s="55">
        <f t="shared" si="56"/>
        <v>171686.44500000001</v>
      </c>
      <c r="Z105" s="54">
        <f t="shared" si="57"/>
        <v>515059.33500000002</v>
      </c>
    </row>
    <row r="106" spans="1:26" hidden="1" outlineLevel="2" x14ac:dyDescent="0.2">
      <c r="A106" s="59" t="str">
        <f>IFERROR(LEFT(#REF!,SEARCH("(",#REF!,1)-2),"")</f>
        <v/>
      </c>
      <c r="C106" s="47" t="s">
        <v>166</v>
      </c>
      <c r="E106" s="52">
        <v>0</v>
      </c>
      <c r="F106" s="51"/>
      <c r="G106" s="52">
        <v>0</v>
      </c>
      <c r="K106" s="55">
        <f t="shared" si="50"/>
        <v>0</v>
      </c>
      <c r="L106" s="55">
        <f t="shared" si="50"/>
        <v>0</v>
      </c>
      <c r="M106" s="55">
        <f t="shared" si="50"/>
        <v>0</v>
      </c>
      <c r="N106" s="54">
        <f t="shared" si="51"/>
        <v>0</v>
      </c>
      <c r="O106" s="55">
        <f t="shared" si="52"/>
        <v>0</v>
      </c>
      <c r="P106" s="55">
        <f t="shared" si="52"/>
        <v>0</v>
      </c>
      <c r="Q106" s="55">
        <f t="shared" si="52"/>
        <v>0</v>
      </c>
      <c r="R106" s="54">
        <f t="shared" si="53"/>
        <v>0</v>
      </c>
      <c r="S106" s="55">
        <f t="shared" si="54"/>
        <v>0</v>
      </c>
      <c r="T106" s="55">
        <f t="shared" si="54"/>
        <v>0</v>
      </c>
      <c r="U106" s="55">
        <f t="shared" si="54"/>
        <v>0</v>
      </c>
      <c r="V106" s="54">
        <f t="shared" si="55"/>
        <v>0</v>
      </c>
      <c r="W106" s="55">
        <f t="shared" si="56"/>
        <v>0</v>
      </c>
      <c r="X106" s="55">
        <f t="shared" si="56"/>
        <v>0</v>
      </c>
      <c r="Y106" s="55">
        <f t="shared" si="56"/>
        <v>0</v>
      </c>
      <c r="Z106" s="54">
        <f t="shared" si="57"/>
        <v>0</v>
      </c>
    </row>
    <row r="107" spans="1:26" outlineLevel="2" x14ac:dyDescent="0.2">
      <c r="A107" s="59" t="str">
        <f>IFERROR(LEFT(#REF!,SEARCH("(",#REF!,1)-2),"")</f>
        <v/>
      </c>
      <c r="C107" s="47" t="s">
        <v>167</v>
      </c>
      <c r="E107" s="52">
        <v>1100783.07</v>
      </c>
      <c r="F107" s="51"/>
      <c r="G107" s="52">
        <v>950230</v>
      </c>
      <c r="K107" s="55">
        <f t="shared" si="50"/>
        <v>79185.833333333328</v>
      </c>
      <c r="L107" s="55">
        <f t="shared" si="50"/>
        <v>79185.833333333328</v>
      </c>
      <c r="M107" s="55">
        <f t="shared" si="50"/>
        <v>79185.833333333328</v>
      </c>
      <c r="N107" s="54">
        <f t="shared" si="51"/>
        <v>237557.5</v>
      </c>
      <c r="O107" s="55">
        <f t="shared" si="52"/>
        <v>79185.833333333328</v>
      </c>
      <c r="P107" s="55">
        <f t="shared" si="52"/>
        <v>79185.833333333328</v>
      </c>
      <c r="Q107" s="55">
        <f t="shared" si="52"/>
        <v>79185.833333333328</v>
      </c>
      <c r="R107" s="54">
        <f t="shared" si="53"/>
        <v>237557.5</v>
      </c>
      <c r="S107" s="55">
        <f t="shared" si="54"/>
        <v>79185.833333333328</v>
      </c>
      <c r="T107" s="55">
        <f t="shared" si="54"/>
        <v>79185.833333333328</v>
      </c>
      <c r="U107" s="55">
        <f t="shared" si="54"/>
        <v>79185.833333333328</v>
      </c>
      <c r="V107" s="54">
        <f t="shared" si="55"/>
        <v>237557.5</v>
      </c>
      <c r="W107" s="55">
        <f t="shared" si="56"/>
        <v>79185.833333333328</v>
      </c>
      <c r="X107" s="55">
        <f t="shared" si="56"/>
        <v>79185.833333333328</v>
      </c>
      <c r="Y107" s="55">
        <f t="shared" si="56"/>
        <v>79185.833333333328</v>
      </c>
      <c r="Z107" s="54">
        <f t="shared" si="57"/>
        <v>237557.5</v>
      </c>
    </row>
    <row r="108" spans="1:26" outlineLevel="2" x14ac:dyDescent="0.2">
      <c r="A108" s="59"/>
      <c r="C108" s="58"/>
      <c r="D108" s="57"/>
      <c r="E108" s="56"/>
      <c r="F108" s="51"/>
      <c r="G108" s="56"/>
      <c r="K108" s="55">
        <f t="shared" si="50"/>
        <v>0</v>
      </c>
      <c r="L108" s="55">
        <f t="shared" si="50"/>
        <v>0</v>
      </c>
      <c r="M108" s="55">
        <f t="shared" si="50"/>
        <v>0</v>
      </c>
      <c r="N108" s="54">
        <f t="shared" si="51"/>
        <v>0</v>
      </c>
      <c r="O108" s="55">
        <f t="shared" si="52"/>
        <v>0</v>
      </c>
      <c r="P108" s="55">
        <f t="shared" si="52"/>
        <v>0</v>
      </c>
      <c r="Q108" s="55">
        <f t="shared" si="52"/>
        <v>0</v>
      </c>
      <c r="R108" s="54">
        <f t="shared" si="53"/>
        <v>0</v>
      </c>
      <c r="S108" s="55">
        <f t="shared" si="54"/>
        <v>0</v>
      </c>
      <c r="T108" s="55">
        <f t="shared" si="54"/>
        <v>0</v>
      </c>
      <c r="U108" s="55">
        <f t="shared" si="54"/>
        <v>0</v>
      </c>
      <c r="V108" s="54">
        <f t="shared" si="55"/>
        <v>0</v>
      </c>
      <c r="W108" s="55">
        <f t="shared" si="56"/>
        <v>0</v>
      </c>
      <c r="X108" s="55">
        <f t="shared" si="56"/>
        <v>0</v>
      </c>
      <c r="Y108" s="55">
        <f t="shared" si="56"/>
        <v>0</v>
      </c>
      <c r="Z108" s="54">
        <f t="shared" si="57"/>
        <v>0</v>
      </c>
    </row>
    <row r="109" spans="1:26" outlineLevel="1" x14ac:dyDescent="0.2">
      <c r="A109" s="53"/>
      <c r="C109" s="47" t="s">
        <v>93</v>
      </c>
      <c r="E109" s="51">
        <f>SUM(E88:E108)</f>
        <v>106918814.63471527</v>
      </c>
      <c r="F109" s="51"/>
      <c r="G109" s="51">
        <f>SUM(G88:G108)</f>
        <v>113158226.84811342</v>
      </c>
      <c r="K109" s="61">
        <f>SUM(K89:K108)</f>
        <v>9429852.237342786</v>
      </c>
      <c r="L109" s="61">
        <f>SUM(L89:L108)</f>
        <v>9429852.237342786</v>
      </c>
      <c r="M109" s="61">
        <f>SUM(M89:M108)</f>
        <v>9429852.237342786</v>
      </c>
      <c r="N109" s="61">
        <f t="shared" si="51"/>
        <v>28289556.712028358</v>
      </c>
      <c r="O109" s="61">
        <f>SUM(O89:O108)</f>
        <v>9429852.237342786</v>
      </c>
      <c r="P109" s="61">
        <f>SUM(P89:P108)</f>
        <v>9429852.237342786</v>
      </c>
      <c r="Q109" s="61">
        <f>SUM(Q89:Q108)</f>
        <v>9429852.237342786</v>
      </c>
      <c r="R109" s="61">
        <f t="shared" si="53"/>
        <v>28289556.712028358</v>
      </c>
      <c r="S109" s="61">
        <f>SUM(S89:S108)</f>
        <v>9429852.237342786</v>
      </c>
      <c r="T109" s="61">
        <f>SUM(T89:T108)</f>
        <v>9429852.237342786</v>
      </c>
      <c r="U109" s="61">
        <f>SUM(U89:U108)</f>
        <v>9429852.237342786</v>
      </c>
      <c r="V109" s="61">
        <f t="shared" si="55"/>
        <v>28289556.712028358</v>
      </c>
      <c r="W109" s="61">
        <f>SUM(W89:W108)</f>
        <v>9429852.237342786</v>
      </c>
      <c r="X109" s="61">
        <f>SUM(X89:X108)</f>
        <v>9429852.237342786</v>
      </c>
      <c r="Y109" s="61">
        <f>SUM(Y89:Y108)</f>
        <v>9429852.237342786</v>
      </c>
      <c r="Z109" s="61">
        <f t="shared" si="57"/>
        <v>28289556.712028358</v>
      </c>
    </row>
    <row r="110" spans="1:26" outlineLevel="1" x14ac:dyDescent="0.2">
      <c r="A110" s="53"/>
      <c r="E110" s="52"/>
      <c r="F110" s="51"/>
      <c r="G110" s="52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1:26" outlineLevel="1" x14ac:dyDescent="0.2">
      <c r="A111" s="53"/>
      <c r="E111" s="52"/>
      <c r="F111" s="51"/>
      <c r="G111" s="52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outlineLevel="1" x14ac:dyDescent="0.2">
      <c r="A112" s="53"/>
      <c r="B112" s="60" t="s">
        <v>92</v>
      </c>
      <c r="E112" s="52"/>
      <c r="F112" s="51"/>
      <c r="G112" s="52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1:26" outlineLevel="1" x14ac:dyDescent="0.2">
      <c r="A113" s="53"/>
      <c r="B113" s="60"/>
      <c r="E113" s="52"/>
      <c r="F113" s="51"/>
      <c r="G113" s="52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1:26" hidden="1" outlineLevel="2" x14ac:dyDescent="0.2">
      <c r="A114" s="59" t="str">
        <f>IFERROR(LEFT(#REF!,SEARCH("(",#REF!,1)-2),"")</f>
        <v/>
      </c>
      <c r="C114" s="47" t="s">
        <v>123</v>
      </c>
      <c r="E114" s="63"/>
      <c r="F114" s="51"/>
      <c r="G114" s="63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1:26" outlineLevel="2" x14ac:dyDescent="0.2">
      <c r="A115" s="59" t="str">
        <f>IFERROR(LEFT(#REF!,SEARCH("(",#REF!,1)-2),"")</f>
        <v/>
      </c>
      <c r="C115" s="47" t="s">
        <v>168</v>
      </c>
      <c r="E115" s="62">
        <v>0</v>
      </c>
      <c r="F115" s="51"/>
      <c r="G115" s="62">
        <v>0</v>
      </c>
      <c r="K115" s="55">
        <f t="shared" ref="K115:M130" si="58">$G115/12</f>
        <v>0</v>
      </c>
      <c r="L115" s="55">
        <f t="shared" si="58"/>
        <v>0</v>
      </c>
      <c r="M115" s="55">
        <f t="shared" si="58"/>
        <v>0</v>
      </c>
      <c r="N115" s="54">
        <f t="shared" ref="N115:N131" si="59">SUM(K115:M115)</f>
        <v>0</v>
      </c>
      <c r="O115" s="55">
        <f t="shared" ref="O115:Q130" si="60">$G115/12</f>
        <v>0</v>
      </c>
      <c r="P115" s="55">
        <f t="shared" si="60"/>
        <v>0</v>
      </c>
      <c r="Q115" s="55">
        <f t="shared" si="60"/>
        <v>0</v>
      </c>
      <c r="R115" s="54">
        <f t="shared" ref="R115:R131" si="61">SUM(O115:Q115)</f>
        <v>0</v>
      </c>
      <c r="S115" s="55">
        <f t="shared" ref="S115:U130" si="62">$G115/12</f>
        <v>0</v>
      </c>
      <c r="T115" s="55">
        <f t="shared" si="62"/>
        <v>0</v>
      </c>
      <c r="U115" s="55">
        <f t="shared" si="62"/>
        <v>0</v>
      </c>
      <c r="V115" s="54">
        <f t="shared" ref="V115:V131" si="63">SUM(S115:U115)</f>
        <v>0</v>
      </c>
      <c r="W115" s="55">
        <f t="shared" ref="W115:Y130" si="64">$G115/12</f>
        <v>0</v>
      </c>
      <c r="X115" s="55">
        <f t="shared" si="64"/>
        <v>0</v>
      </c>
      <c r="Y115" s="55">
        <f t="shared" si="64"/>
        <v>0</v>
      </c>
      <c r="Z115" s="54">
        <f t="shared" ref="Z115:Z131" si="65">SUM(W115:Y115)</f>
        <v>0</v>
      </c>
    </row>
    <row r="116" spans="1:26" outlineLevel="2" x14ac:dyDescent="0.2">
      <c r="A116" s="59" t="str">
        <f>IFERROR(LEFT(#REF!,SEARCH("(",#REF!,1)-2),"")</f>
        <v/>
      </c>
      <c r="C116" s="47" t="s">
        <v>169</v>
      </c>
      <c r="E116" s="62">
        <v>2456434</v>
      </c>
      <c r="F116" s="51"/>
      <c r="G116" s="62">
        <v>2619980.75</v>
      </c>
      <c r="K116" s="55">
        <f t="shared" si="58"/>
        <v>218331.72916666666</v>
      </c>
      <c r="L116" s="55">
        <f t="shared" si="58"/>
        <v>218331.72916666666</v>
      </c>
      <c r="M116" s="55">
        <f t="shared" si="58"/>
        <v>218331.72916666666</v>
      </c>
      <c r="N116" s="54">
        <f t="shared" si="59"/>
        <v>654995.1875</v>
      </c>
      <c r="O116" s="55">
        <f t="shared" si="60"/>
        <v>218331.72916666666</v>
      </c>
      <c r="P116" s="55">
        <f t="shared" si="60"/>
        <v>218331.72916666666</v>
      </c>
      <c r="Q116" s="55">
        <f t="shared" si="60"/>
        <v>218331.72916666666</v>
      </c>
      <c r="R116" s="54">
        <f t="shared" si="61"/>
        <v>654995.1875</v>
      </c>
      <c r="S116" s="55">
        <f t="shared" si="62"/>
        <v>218331.72916666666</v>
      </c>
      <c r="T116" s="55">
        <f t="shared" si="62"/>
        <v>218331.72916666666</v>
      </c>
      <c r="U116" s="55">
        <f t="shared" si="62"/>
        <v>218331.72916666666</v>
      </c>
      <c r="V116" s="54">
        <f t="shared" si="63"/>
        <v>654995.1875</v>
      </c>
      <c r="W116" s="55">
        <f t="shared" si="64"/>
        <v>218331.72916666666</v>
      </c>
      <c r="X116" s="55">
        <f t="shared" si="64"/>
        <v>218331.72916666666</v>
      </c>
      <c r="Y116" s="55">
        <f t="shared" si="64"/>
        <v>218331.72916666666</v>
      </c>
      <c r="Z116" s="54">
        <f t="shared" si="65"/>
        <v>654995.1875</v>
      </c>
    </row>
    <row r="117" spans="1:26" outlineLevel="2" x14ac:dyDescent="0.2">
      <c r="A117" s="59" t="str">
        <f>IFERROR(LEFT(#REF!,SEARCH("(",#REF!,1)-2),"")</f>
        <v/>
      </c>
      <c r="C117" s="47" t="s">
        <v>170</v>
      </c>
      <c r="E117" s="62">
        <v>592087.97499999998</v>
      </c>
      <c r="F117" s="51"/>
      <c r="G117" s="62">
        <v>417591.9</v>
      </c>
      <c r="K117" s="55">
        <f t="shared" si="58"/>
        <v>34799.325000000004</v>
      </c>
      <c r="L117" s="55">
        <f t="shared" si="58"/>
        <v>34799.325000000004</v>
      </c>
      <c r="M117" s="55">
        <f t="shared" si="58"/>
        <v>34799.325000000004</v>
      </c>
      <c r="N117" s="54">
        <f t="shared" si="59"/>
        <v>104397.97500000001</v>
      </c>
      <c r="O117" s="55">
        <f t="shared" si="60"/>
        <v>34799.325000000004</v>
      </c>
      <c r="P117" s="55">
        <f t="shared" si="60"/>
        <v>34799.325000000004</v>
      </c>
      <c r="Q117" s="55">
        <f t="shared" si="60"/>
        <v>34799.325000000004</v>
      </c>
      <c r="R117" s="54">
        <f t="shared" si="61"/>
        <v>104397.97500000001</v>
      </c>
      <c r="S117" s="55">
        <f t="shared" si="62"/>
        <v>34799.325000000004</v>
      </c>
      <c r="T117" s="55">
        <f t="shared" si="62"/>
        <v>34799.325000000004</v>
      </c>
      <c r="U117" s="55">
        <f t="shared" si="62"/>
        <v>34799.325000000004</v>
      </c>
      <c r="V117" s="54">
        <f t="shared" si="63"/>
        <v>104397.97500000001</v>
      </c>
      <c r="W117" s="55">
        <f t="shared" si="64"/>
        <v>34799.325000000004</v>
      </c>
      <c r="X117" s="55">
        <f t="shared" si="64"/>
        <v>34799.325000000004</v>
      </c>
      <c r="Y117" s="55">
        <f t="shared" si="64"/>
        <v>34799.325000000004</v>
      </c>
      <c r="Z117" s="54">
        <f t="shared" si="65"/>
        <v>104397.97500000001</v>
      </c>
    </row>
    <row r="118" spans="1:26" outlineLevel="2" x14ac:dyDescent="0.2">
      <c r="A118" s="59" t="str">
        <f>IFERROR(LEFT(#REF!,SEARCH("(",#REF!,1)-2),"")</f>
        <v/>
      </c>
      <c r="C118" s="47" t="s">
        <v>171</v>
      </c>
      <c r="E118" s="62">
        <v>794051</v>
      </c>
      <c r="F118" s="51"/>
      <c r="G118" s="62">
        <v>2766355</v>
      </c>
      <c r="K118" s="55">
        <f t="shared" si="58"/>
        <v>230529.58333333334</v>
      </c>
      <c r="L118" s="55">
        <f t="shared" si="58"/>
        <v>230529.58333333334</v>
      </c>
      <c r="M118" s="55">
        <f t="shared" si="58"/>
        <v>230529.58333333334</v>
      </c>
      <c r="N118" s="54">
        <f t="shared" si="59"/>
        <v>691588.75</v>
      </c>
      <c r="O118" s="55">
        <f t="shared" si="60"/>
        <v>230529.58333333334</v>
      </c>
      <c r="P118" s="55">
        <f t="shared" si="60"/>
        <v>230529.58333333334</v>
      </c>
      <c r="Q118" s="55">
        <f t="shared" si="60"/>
        <v>230529.58333333334</v>
      </c>
      <c r="R118" s="54">
        <f t="shared" si="61"/>
        <v>691588.75</v>
      </c>
      <c r="S118" s="55">
        <f t="shared" si="62"/>
        <v>230529.58333333334</v>
      </c>
      <c r="T118" s="55">
        <f t="shared" si="62"/>
        <v>230529.58333333334</v>
      </c>
      <c r="U118" s="55">
        <f t="shared" si="62"/>
        <v>230529.58333333334</v>
      </c>
      <c r="V118" s="54">
        <f t="shared" si="63"/>
        <v>691588.75</v>
      </c>
      <c r="W118" s="55">
        <f t="shared" si="64"/>
        <v>230529.58333333334</v>
      </c>
      <c r="X118" s="55">
        <f t="shared" si="64"/>
        <v>230529.58333333334</v>
      </c>
      <c r="Y118" s="55">
        <f t="shared" si="64"/>
        <v>230529.58333333334</v>
      </c>
      <c r="Z118" s="54">
        <f t="shared" si="65"/>
        <v>691588.75</v>
      </c>
    </row>
    <row r="119" spans="1:26" outlineLevel="2" x14ac:dyDescent="0.2">
      <c r="A119" s="59" t="str">
        <f>IFERROR(LEFT(#REF!,SEARCH("(",#REF!,1)-2),"")</f>
        <v/>
      </c>
      <c r="C119" s="47" t="s">
        <v>172</v>
      </c>
      <c r="E119" s="62">
        <v>738640.8</v>
      </c>
      <c r="F119" s="51"/>
      <c r="G119" s="62">
        <v>810809.96</v>
      </c>
      <c r="K119" s="55">
        <f t="shared" si="58"/>
        <v>67567.496666666659</v>
      </c>
      <c r="L119" s="55">
        <f t="shared" si="58"/>
        <v>67567.496666666659</v>
      </c>
      <c r="M119" s="55">
        <f t="shared" si="58"/>
        <v>67567.496666666659</v>
      </c>
      <c r="N119" s="54">
        <f t="shared" si="59"/>
        <v>202702.49</v>
      </c>
      <c r="O119" s="55">
        <f t="shared" si="60"/>
        <v>67567.496666666659</v>
      </c>
      <c r="P119" s="55">
        <f t="shared" si="60"/>
        <v>67567.496666666659</v>
      </c>
      <c r="Q119" s="55">
        <f t="shared" si="60"/>
        <v>67567.496666666659</v>
      </c>
      <c r="R119" s="54">
        <f t="shared" si="61"/>
        <v>202702.49</v>
      </c>
      <c r="S119" s="55">
        <f t="shared" si="62"/>
        <v>67567.496666666659</v>
      </c>
      <c r="T119" s="55">
        <f t="shared" si="62"/>
        <v>67567.496666666659</v>
      </c>
      <c r="U119" s="55">
        <f t="shared" si="62"/>
        <v>67567.496666666659</v>
      </c>
      <c r="V119" s="54">
        <f t="shared" si="63"/>
        <v>202702.49</v>
      </c>
      <c r="W119" s="55">
        <f t="shared" si="64"/>
        <v>67567.496666666659</v>
      </c>
      <c r="X119" s="55">
        <f t="shared" si="64"/>
        <v>67567.496666666659</v>
      </c>
      <c r="Y119" s="55">
        <f t="shared" si="64"/>
        <v>67567.496666666659</v>
      </c>
      <c r="Z119" s="54">
        <f t="shared" si="65"/>
        <v>202702.49</v>
      </c>
    </row>
    <row r="120" spans="1:26" outlineLevel="2" x14ac:dyDescent="0.2">
      <c r="A120" s="59" t="str">
        <f>IFERROR(LEFT(#REF!,SEARCH("(",#REF!,1)-2),"")</f>
        <v/>
      </c>
      <c r="C120" s="47" t="s">
        <v>173</v>
      </c>
      <c r="E120" s="62">
        <v>1045783</v>
      </c>
      <c r="F120" s="51"/>
      <c r="G120" s="62">
        <v>2282931</v>
      </c>
      <c r="K120" s="55">
        <f t="shared" si="58"/>
        <v>190244.25</v>
      </c>
      <c r="L120" s="55">
        <f t="shared" si="58"/>
        <v>190244.25</v>
      </c>
      <c r="M120" s="55">
        <f t="shared" si="58"/>
        <v>190244.25</v>
      </c>
      <c r="N120" s="54">
        <f t="shared" si="59"/>
        <v>570732.75</v>
      </c>
      <c r="O120" s="55">
        <f t="shared" si="60"/>
        <v>190244.25</v>
      </c>
      <c r="P120" s="55">
        <f t="shared" si="60"/>
        <v>190244.25</v>
      </c>
      <c r="Q120" s="55">
        <f t="shared" si="60"/>
        <v>190244.25</v>
      </c>
      <c r="R120" s="54">
        <f t="shared" si="61"/>
        <v>570732.75</v>
      </c>
      <c r="S120" s="55">
        <f t="shared" si="62"/>
        <v>190244.25</v>
      </c>
      <c r="T120" s="55">
        <f t="shared" si="62"/>
        <v>190244.25</v>
      </c>
      <c r="U120" s="55">
        <f t="shared" si="62"/>
        <v>190244.25</v>
      </c>
      <c r="V120" s="54">
        <f t="shared" si="63"/>
        <v>570732.75</v>
      </c>
      <c r="W120" s="55">
        <f t="shared" si="64"/>
        <v>190244.25</v>
      </c>
      <c r="X120" s="55">
        <f t="shared" si="64"/>
        <v>190244.25</v>
      </c>
      <c r="Y120" s="55">
        <f t="shared" si="64"/>
        <v>190244.25</v>
      </c>
      <c r="Z120" s="54">
        <f t="shared" si="65"/>
        <v>570732.75</v>
      </c>
    </row>
    <row r="121" spans="1:26" outlineLevel="2" x14ac:dyDescent="0.2">
      <c r="A121" s="59" t="str">
        <f>IFERROR(LEFT(#REF!,SEARCH("(",#REF!,1)-2),"")</f>
        <v/>
      </c>
      <c r="C121" s="47" t="s">
        <v>174</v>
      </c>
      <c r="E121" s="62">
        <v>501159.70415582199</v>
      </c>
      <c r="F121" s="51"/>
      <c r="G121" s="62">
        <v>463422.62377358403</v>
      </c>
      <c r="K121" s="55">
        <f t="shared" si="58"/>
        <v>38618.551981132005</v>
      </c>
      <c r="L121" s="55">
        <f t="shared" si="58"/>
        <v>38618.551981132005</v>
      </c>
      <c r="M121" s="55">
        <f t="shared" si="58"/>
        <v>38618.551981132005</v>
      </c>
      <c r="N121" s="54">
        <f t="shared" si="59"/>
        <v>115855.65594339601</v>
      </c>
      <c r="O121" s="55">
        <f t="shared" si="60"/>
        <v>38618.551981132005</v>
      </c>
      <c r="P121" s="55">
        <f t="shared" si="60"/>
        <v>38618.551981132005</v>
      </c>
      <c r="Q121" s="55">
        <f t="shared" si="60"/>
        <v>38618.551981132005</v>
      </c>
      <c r="R121" s="54">
        <f t="shared" si="61"/>
        <v>115855.65594339601</v>
      </c>
      <c r="S121" s="55">
        <f t="shared" si="62"/>
        <v>38618.551981132005</v>
      </c>
      <c r="T121" s="55">
        <f t="shared" si="62"/>
        <v>38618.551981132005</v>
      </c>
      <c r="U121" s="55">
        <f t="shared" si="62"/>
        <v>38618.551981132005</v>
      </c>
      <c r="V121" s="54">
        <f t="shared" si="63"/>
        <v>115855.65594339601</v>
      </c>
      <c r="W121" s="55">
        <f t="shared" si="64"/>
        <v>38618.551981132005</v>
      </c>
      <c r="X121" s="55">
        <f t="shared" si="64"/>
        <v>38618.551981132005</v>
      </c>
      <c r="Y121" s="55">
        <f t="shared" si="64"/>
        <v>38618.551981132005</v>
      </c>
      <c r="Z121" s="54">
        <f t="shared" si="65"/>
        <v>115855.65594339601</v>
      </c>
    </row>
    <row r="122" spans="1:26" outlineLevel="2" x14ac:dyDescent="0.2">
      <c r="A122" s="59" t="str">
        <f>IFERROR(LEFT(#REF!,SEARCH("(",#REF!,1)-2),"")</f>
        <v/>
      </c>
      <c r="C122" s="47" t="s">
        <v>175</v>
      </c>
      <c r="E122" s="62">
        <v>393155</v>
      </c>
      <c r="F122" s="51"/>
      <c r="G122" s="62">
        <v>435500</v>
      </c>
      <c r="K122" s="55">
        <f t="shared" si="58"/>
        <v>36291.666666666664</v>
      </c>
      <c r="L122" s="55">
        <f t="shared" si="58"/>
        <v>36291.666666666664</v>
      </c>
      <c r="M122" s="55">
        <f t="shared" si="58"/>
        <v>36291.666666666664</v>
      </c>
      <c r="N122" s="54">
        <f t="shared" si="59"/>
        <v>108875</v>
      </c>
      <c r="O122" s="55">
        <f t="shared" si="60"/>
        <v>36291.666666666664</v>
      </c>
      <c r="P122" s="55">
        <f t="shared" si="60"/>
        <v>36291.666666666664</v>
      </c>
      <c r="Q122" s="55">
        <f t="shared" si="60"/>
        <v>36291.666666666664</v>
      </c>
      <c r="R122" s="54">
        <f t="shared" si="61"/>
        <v>108875</v>
      </c>
      <c r="S122" s="55">
        <f t="shared" si="62"/>
        <v>36291.666666666664</v>
      </c>
      <c r="T122" s="55">
        <f t="shared" si="62"/>
        <v>36291.666666666664</v>
      </c>
      <c r="U122" s="55">
        <f t="shared" si="62"/>
        <v>36291.666666666664</v>
      </c>
      <c r="V122" s="54">
        <f t="shared" si="63"/>
        <v>108875</v>
      </c>
      <c r="W122" s="55">
        <f t="shared" si="64"/>
        <v>36291.666666666664</v>
      </c>
      <c r="X122" s="55">
        <f t="shared" si="64"/>
        <v>36291.666666666664</v>
      </c>
      <c r="Y122" s="55">
        <f t="shared" si="64"/>
        <v>36291.666666666664</v>
      </c>
      <c r="Z122" s="54">
        <f t="shared" si="65"/>
        <v>108875</v>
      </c>
    </row>
    <row r="123" spans="1:26" outlineLevel="2" x14ac:dyDescent="0.2">
      <c r="A123" s="59" t="str">
        <f>IFERROR(LEFT(#REF!,SEARCH("(",#REF!,1)-2),"")</f>
        <v/>
      </c>
      <c r="C123" s="47" t="s">
        <v>176</v>
      </c>
      <c r="E123" s="62">
        <v>6636785.7949000001</v>
      </c>
      <c r="F123" s="51"/>
      <c r="G123" s="62">
        <v>7248928.5639000004</v>
      </c>
      <c r="K123" s="55">
        <f t="shared" si="58"/>
        <v>604077.38032500003</v>
      </c>
      <c r="L123" s="55">
        <f t="shared" si="58"/>
        <v>604077.38032500003</v>
      </c>
      <c r="M123" s="55">
        <f t="shared" si="58"/>
        <v>604077.38032500003</v>
      </c>
      <c r="N123" s="54">
        <f t="shared" si="59"/>
        <v>1812232.1409750001</v>
      </c>
      <c r="O123" s="55">
        <f t="shared" si="60"/>
        <v>604077.38032500003</v>
      </c>
      <c r="P123" s="55">
        <f t="shared" si="60"/>
        <v>604077.38032500003</v>
      </c>
      <c r="Q123" s="55">
        <f t="shared" si="60"/>
        <v>604077.38032500003</v>
      </c>
      <c r="R123" s="54">
        <f t="shared" si="61"/>
        <v>1812232.1409750001</v>
      </c>
      <c r="S123" s="55">
        <f t="shared" si="62"/>
        <v>604077.38032500003</v>
      </c>
      <c r="T123" s="55">
        <f t="shared" si="62"/>
        <v>604077.38032500003</v>
      </c>
      <c r="U123" s="55">
        <f t="shared" si="62"/>
        <v>604077.38032500003</v>
      </c>
      <c r="V123" s="54">
        <f t="shared" si="63"/>
        <v>1812232.1409750001</v>
      </c>
      <c r="W123" s="55">
        <f t="shared" si="64"/>
        <v>604077.38032500003</v>
      </c>
      <c r="X123" s="55">
        <f t="shared" si="64"/>
        <v>604077.38032500003</v>
      </c>
      <c r="Y123" s="55">
        <f t="shared" si="64"/>
        <v>604077.38032500003</v>
      </c>
      <c r="Z123" s="54">
        <f t="shared" si="65"/>
        <v>1812232.1409750001</v>
      </c>
    </row>
    <row r="124" spans="1:26" outlineLevel="2" x14ac:dyDescent="0.2">
      <c r="A124" s="59" t="str">
        <f>IFERROR(LEFT(#REF!,SEARCH("(",#REF!,1)-2),"")</f>
        <v/>
      </c>
      <c r="C124" s="47" t="s">
        <v>177</v>
      </c>
      <c r="E124" s="62">
        <v>884616.2</v>
      </c>
      <c r="F124" s="51"/>
      <c r="G124" s="62">
        <v>879929.2</v>
      </c>
      <c r="K124" s="55">
        <f t="shared" si="58"/>
        <v>73327.433333333334</v>
      </c>
      <c r="L124" s="55">
        <f t="shared" si="58"/>
        <v>73327.433333333334</v>
      </c>
      <c r="M124" s="55">
        <f t="shared" si="58"/>
        <v>73327.433333333334</v>
      </c>
      <c r="N124" s="54">
        <f t="shared" si="59"/>
        <v>219982.3</v>
      </c>
      <c r="O124" s="55">
        <f t="shared" si="60"/>
        <v>73327.433333333334</v>
      </c>
      <c r="P124" s="55">
        <f t="shared" si="60"/>
        <v>73327.433333333334</v>
      </c>
      <c r="Q124" s="55">
        <f t="shared" si="60"/>
        <v>73327.433333333334</v>
      </c>
      <c r="R124" s="54">
        <f t="shared" si="61"/>
        <v>219982.3</v>
      </c>
      <c r="S124" s="55">
        <f t="shared" si="62"/>
        <v>73327.433333333334</v>
      </c>
      <c r="T124" s="55">
        <f t="shared" si="62"/>
        <v>73327.433333333334</v>
      </c>
      <c r="U124" s="55">
        <f t="shared" si="62"/>
        <v>73327.433333333334</v>
      </c>
      <c r="V124" s="54">
        <f t="shared" si="63"/>
        <v>219982.3</v>
      </c>
      <c r="W124" s="55">
        <f t="shared" si="64"/>
        <v>73327.433333333334</v>
      </c>
      <c r="X124" s="55">
        <f t="shared" si="64"/>
        <v>73327.433333333334</v>
      </c>
      <c r="Y124" s="55">
        <f t="shared" si="64"/>
        <v>73327.433333333334</v>
      </c>
      <c r="Z124" s="54">
        <f t="shared" si="65"/>
        <v>219982.3</v>
      </c>
    </row>
    <row r="125" spans="1:26" outlineLevel="2" x14ac:dyDescent="0.2">
      <c r="A125" s="59" t="str">
        <f>IFERROR(LEFT(#REF!,SEARCH("(",#REF!,1)-2),"")</f>
        <v/>
      </c>
      <c r="C125" s="47" t="s">
        <v>178</v>
      </c>
      <c r="E125" s="62">
        <v>170070</v>
      </c>
      <c r="F125" s="51"/>
      <c r="G125" s="62">
        <v>171600</v>
      </c>
      <c r="K125" s="55">
        <f t="shared" si="58"/>
        <v>14300</v>
      </c>
      <c r="L125" s="55">
        <f t="shared" si="58"/>
        <v>14300</v>
      </c>
      <c r="M125" s="55">
        <f t="shared" si="58"/>
        <v>14300</v>
      </c>
      <c r="N125" s="54">
        <f t="shared" si="59"/>
        <v>42900</v>
      </c>
      <c r="O125" s="55">
        <f t="shared" si="60"/>
        <v>14300</v>
      </c>
      <c r="P125" s="55">
        <f t="shared" si="60"/>
        <v>14300</v>
      </c>
      <c r="Q125" s="55">
        <f t="shared" si="60"/>
        <v>14300</v>
      </c>
      <c r="R125" s="54">
        <f t="shared" si="61"/>
        <v>42900</v>
      </c>
      <c r="S125" s="55">
        <f t="shared" si="62"/>
        <v>14300</v>
      </c>
      <c r="T125" s="55">
        <f t="shared" si="62"/>
        <v>14300</v>
      </c>
      <c r="U125" s="55">
        <f t="shared" si="62"/>
        <v>14300</v>
      </c>
      <c r="V125" s="54">
        <f t="shared" si="63"/>
        <v>42900</v>
      </c>
      <c r="W125" s="55">
        <f t="shared" si="64"/>
        <v>14300</v>
      </c>
      <c r="X125" s="55">
        <f t="shared" si="64"/>
        <v>14300</v>
      </c>
      <c r="Y125" s="55">
        <f t="shared" si="64"/>
        <v>14300</v>
      </c>
      <c r="Z125" s="54">
        <f t="shared" si="65"/>
        <v>42900</v>
      </c>
    </row>
    <row r="126" spans="1:26" outlineLevel="2" x14ac:dyDescent="0.2">
      <c r="A126" s="59" t="str">
        <f>IFERROR(LEFT(#REF!,SEARCH("(",#REF!,1)-2),"")</f>
        <v/>
      </c>
      <c r="C126" s="47" t="s">
        <v>179</v>
      </c>
      <c r="E126" s="62">
        <v>229465</v>
      </c>
      <c r="F126" s="51"/>
      <c r="G126" s="62">
        <v>267139</v>
      </c>
      <c r="K126" s="55">
        <f t="shared" si="58"/>
        <v>22261.583333333332</v>
      </c>
      <c r="L126" s="55">
        <f t="shared" si="58"/>
        <v>22261.583333333332</v>
      </c>
      <c r="M126" s="55">
        <f t="shared" si="58"/>
        <v>22261.583333333332</v>
      </c>
      <c r="N126" s="54">
        <f t="shared" si="59"/>
        <v>66784.75</v>
      </c>
      <c r="O126" s="55">
        <f t="shared" si="60"/>
        <v>22261.583333333332</v>
      </c>
      <c r="P126" s="55">
        <f t="shared" si="60"/>
        <v>22261.583333333332</v>
      </c>
      <c r="Q126" s="55">
        <f t="shared" si="60"/>
        <v>22261.583333333332</v>
      </c>
      <c r="R126" s="54">
        <f t="shared" si="61"/>
        <v>66784.75</v>
      </c>
      <c r="S126" s="55">
        <f t="shared" si="62"/>
        <v>22261.583333333332</v>
      </c>
      <c r="T126" s="55">
        <f t="shared" si="62"/>
        <v>22261.583333333332</v>
      </c>
      <c r="U126" s="55">
        <f t="shared" si="62"/>
        <v>22261.583333333332</v>
      </c>
      <c r="V126" s="54">
        <f t="shared" si="63"/>
        <v>66784.75</v>
      </c>
      <c r="W126" s="55">
        <f t="shared" si="64"/>
        <v>22261.583333333332</v>
      </c>
      <c r="X126" s="55">
        <f t="shared" si="64"/>
        <v>22261.583333333332</v>
      </c>
      <c r="Y126" s="55">
        <f t="shared" si="64"/>
        <v>22261.583333333332</v>
      </c>
      <c r="Z126" s="54">
        <f t="shared" si="65"/>
        <v>66784.75</v>
      </c>
    </row>
    <row r="127" spans="1:26" outlineLevel="2" x14ac:dyDescent="0.2">
      <c r="A127" s="59" t="str">
        <f>IFERROR(LEFT(#REF!,SEARCH("(",#REF!,1)-2),"")</f>
        <v/>
      </c>
      <c r="C127" s="47" t="s">
        <v>180</v>
      </c>
      <c r="E127" s="62">
        <v>955538.38</v>
      </c>
      <c r="F127" s="51"/>
      <c r="G127" s="62">
        <v>1031055.6</v>
      </c>
      <c r="K127" s="55">
        <f t="shared" si="58"/>
        <v>85921.3</v>
      </c>
      <c r="L127" s="55">
        <f t="shared" si="58"/>
        <v>85921.3</v>
      </c>
      <c r="M127" s="55">
        <f t="shared" si="58"/>
        <v>85921.3</v>
      </c>
      <c r="N127" s="54">
        <f t="shared" si="59"/>
        <v>257763.90000000002</v>
      </c>
      <c r="O127" s="55">
        <f t="shared" si="60"/>
        <v>85921.3</v>
      </c>
      <c r="P127" s="55">
        <f t="shared" si="60"/>
        <v>85921.3</v>
      </c>
      <c r="Q127" s="55">
        <f t="shared" si="60"/>
        <v>85921.3</v>
      </c>
      <c r="R127" s="54">
        <f t="shared" si="61"/>
        <v>257763.90000000002</v>
      </c>
      <c r="S127" s="55">
        <f t="shared" si="62"/>
        <v>85921.3</v>
      </c>
      <c r="T127" s="55">
        <f t="shared" si="62"/>
        <v>85921.3</v>
      </c>
      <c r="U127" s="55">
        <f t="shared" si="62"/>
        <v>85921.3</v>
      </c>
      <c r="V127" s="54">
        <f t="shared" si="63"/>
        <v>257763.90000000002</v>
      </c>
      <c r="W127" s="55">
        <f t="shared" si="64"/>
        <v>85921.3</v>
      </c>
      <c r="X127" s="55">
        <f t="shared" si="64"/>
        <v>85921.3</v>
      </c>
      <c r="Y127" s="55">
        <f t="shared" si="64"/>
        <v>85921.3</v>
      </c>
      <c r="Z127" s="54">
        <f t="shared" si="65"/>
        <v>257763.90000000002</v>
      </c>
    </row>
    <row r="128" spans="1:26" outlineLevel="2" x14ac:dyDescent="0.2">
      <c r="A128" s="59" t="str">
        <f>IFERROR(LEFT(#REF!,SEARCH("(",#REF!,1)-2),"")</f>
        <v/>
      </c>
      <c r="C128" s="47" t="s">
        <v>181</v>
      </c>
      <c r="E128" s="62">
        <v>467500</v>
      </c>
      <c r="F128" s="51"/>
      <c r="G128" s="62">
        <v>474625</v>
      </c>
      <c r="K128" s="55">
        <f t="shared" si="58"/>
        <v>39552.083333333336</v>
      </c>
      <c r="L128" s="55">
        <f t="shared" si="58"/>
        <v>39552.083333333336</v>
      </c>
      <c r="M128" s="55">
        <f t="shared" si="58"/>
        <v>39552.083333333336</v>
      </c>
      <c r="N128" s="54">
        <f t="shared" si="59"/>
        <v>118656.25</v>
      </c>
      <c r="O128" s="55">
        <f t="shared" si="60"/>
        <v>39552.083333333336</v>
      </c>
      <c r="P128" s="55">
        <f t="shared" si="60"/>
        <v>39552.083333333336</v>
      </c>
      <c r="Q128" s="55">
        <f t="shared" si="60"/>
        <v>39552.083333333336</v>
      </c>
      <c r="R128" s="54">
        <f t="shared" si="61"/>
        <v>118656.25</v>
      </c>
      <c r="S128" s="55">
        <f t="shared" si="62"/>
        <v>39552.083333333336</v>
      </c>
      <c r="T128" s="55">
        <f t="shared" si="62"/>
        <v>39552.083333333336</v>
      </c>
      <c r="U128" s="55">
        <f t="shared" si="62"/>
        <v>39552.083333333336</v>
      </c>
      <c r="V128" s="54">
        <f t="shared" si="63"/>
        <v>118656.25</v>
      </c>
      <c r="W128" s="55">
        <f t="shared" si="64"/>
        <v>39552.083333333336</v>
      </c>
      <c r="X128" s="55">
        <f t="shared" si="64"/>
        <v>39552.083333333336</v>
      </c>
      <c r="Y128" s="55">
        <f t="shared" si="64"/>
        <v>39552.083333333336</v>
      </c>
      <c r="Z128" s="54">
        <f t="shared" si="65"/>
        <v>118656.25</v>
      </c>
    </row>
    <row r="129" spans="1:26" outlineLevel="2" x14ac:dyDescent="0.2">
      <c r="A129" s="59" t="str">
        <f>IFERROR(LEFT(#REF!,SEARCH("(",#REF!,1)-2),"")</f>
        <v/>
      </c>
      <c r="C129" s="47" t="s">
        <v>73</v>
      </c>
      <c r="E129" s="62">
        <v>634146</v>
      </c>
      <c r="F129" s="51"/>
      <c r="G129" s="62">
        <v>371365</v>
      </c>
      <c r="K129" s="55">
        <f t="shared" si="58"/>
        <v>30947.083333333332</v>
      </c>
      <c r="L129" s="55">
        <f t="shared" si="58"/>
        <v>30947.083333333332</v>
      </c>
      <c r="M129" s="55">
        <f t="shared" si="58"/>
        <v>30947.083333333332</v>
      </c>
      <c r="N129" s="54">
        <f t="shared" si="59"/>
        <v>92841.25</v>
      </c>
      <c r="O129" s="55">
        <f t="shared" si="60"/>
        <v>30947.083333333332</v>
      </c>
      <c r="P129" s="55">
        <f t="shared" si="60"/>
        <v>30947.083333333332</v>
      </c>
      <c r="Q129" s="55">
        <f t="shared" si="60"/>
        <v>30947.083333333332</v>
      </c>
      <c r="R129" s="54">
        <f t="shared" si="61"/>
        <v>92841.25</v>
      </c>
      <c r="S129" s="55">
        <f t="shared" si="62"/>
        <v>30947.083333333332</v>
      </c>
      <c r="T129" s="55">
        <f t="shared" si="62"/>
        <v>30947.083333333332</v>
      </c>
      <c r="U129" s="55">
        <f t="shared" si="62"/>
        <v>30947.083333333332</v>
      </c>
      <c r="V129" s="54">
        <f t="shared" si="63"/>
        <v>92841.25</v>
      </c>
      <c r="W129" s="55">
        <f t="shared" si="64"/>
        <v>30947.083333333332</v>
      </c>
      <c r="X129" s="55">
        <f t="shared" si="64"/>
        <v>30947.083333333332</v>
      </c>
      <c r="Y129" s="55">
        <f t="shared" si="64"/>
        <v>30947.083333333332</v>
      </c>
      <c r="Z129" s="54">
        <f t="shared" si="65"/>
        <v>92841.25</v>
      </c>
    </row>
    <row r="130" spans="1:26" outlineLevel="2" x14ac:dyDescent="0.2">
      <c r="A130" s="59"/>
      <c r="C130" s="58"/>
      <c r="D130" s="57"/>
      <c r="E130" s="56"/>
      <c r="F130" s="51"/>
      <c r="G130" s="56"/>
      <c r="K130" s="55">
        <f t="shared" si="58"/>
        <v>0</v>
      </c>
      <c r="L130" s="55">
        <f t="shared" si="58"/>
        <v>0</v>
      </c>
      <c r="M130" s="55">
        <f t="shared" si="58"/>
        <v>0</v>
      </c>
      <c r="N130" s="54">
        <f t="shared" si="59"/>
        <v>0</v>
      </c>
      <c r="O130" s="55">
        <f t="shared" si="60"/>
        <v>0</v>
      </c>
      <c r="P130" s="55">
        <f t="shared" si="60"/>
        <v>0</v>
      </c>
      <c r="Q130" s="55">
        <f t="shared" si="60"/>
        <v>0</v>
      </c>
      <c r="R130" s="54">
        <f t="shared" si="61"/>
        <v>0</v>
      </c>
      <c r="S130" s="55">
        <f t="shared" si="62"/>
        <v>0</v>
      </c>
      <c r="T130" s="55">
        <f t="shared" si="62"/>
        <v>0</v>
      </c>
      <c r="U130" s="55">
        <f t="shared" si="62"/>
        <v>0</v>
      </c>
      <c r="V130" s="54">
        <f t="shared" si="63"/>
        <v>0</v>
      </c>
      <c r="W130" s="55">
        <f t="shared" si="64"/>
        <v>0</v>
      </c>
      <c r="X130" s="55">
        <f t="shared" si="64"/>
        <v>0</v>
      </c>
      <c r="Y130" s="55">
        <f t="shared" si="64"/>
        <v>0</v>
      </c>
      <c r="Z130" s="54">
        <f t="shared" si="65"/>
        <v>0</v>
      </c>
    </row>
    <row r="131" spans="1:26" outlineLevel="1" x14ac:dyDescent="0.2">
      <c r="A131" s="53"/>
      <c r="C131" s="47" t="s">
        <v>91</v>
      </c>
      <c r="E131" s="51">
        <f>SUM(E114:E130)</f>
        <v>16499432.854055824</v>
      </c>
      <c r="F131" s="51"/>
      <c r="G131" s="51">
        <f>SUM(G114:G130)</f>
        <v>20241233.597673584</v>
      </c>
      <c r="K131" s="61">
        <f>SUM(K115:K130)</f>
        <v>1686769.4664727985</v>
      </c>
      <c r="L131" s="61">
        <f>SUM(L115:L130)</f>
        <v>1686769.4664727985</v>
      </c>
      <c r="M131" s="61">
        <f>SUM(M115:M130)</f>
        <v>1686769.4664727985</v>
      </c>
      <c r="N131" s="61">
        <f t="shared" si="59"/>
        <v>5060308.399418395</v>
      </c>
      <c r="O131" s="61">
        <f>SUM(O115:O130)</f>
        <v>1686769.4664727985</v>
      </c>
      <c r="P131" s="61">
        <f>SUM(P115:P130)</f>
        <v>1686769.4664727985</v>
      </c>
      <c r="Q131" s="61">
        <f>SUM(Q115:Q130)</f>
        <v>1686769.4664727985</v>
      </c>
      <c r="R131" s="61">
        <f t="shared" si="61"/>
        <v>5060308.399418395</v>
      </c>
      <c r="S131" s="61">
        <f>SUM(S115:S130)</f>
        <v>1686769.4664727985</v>
      </c>
      <c r="T131" s="61">
        <f>SUM(T115:T130)</f>
        <v>1686769.4664727985</v>
      </c>
      <c r="U131" s="61">
        <f>SUM(U115:U130)</f>
        <v>1686769.4664727985</v>
      </c>
      <c r="V131" s="61">
        <f t="shared" si="63"/>
        <v>5060308.399418395</v>
      </c>
      <c r="W131" s="61">
        <f>SUM(W115:W130)</f>
        <v>1686769.4664727985</v>
      </c>
      <c r="X131" s="61">
        <f>SUM(X115:X130)</f>
        <v>1686769.4664727985</v>
      </c>
      <c r="Y131" s="61">
        <f>SUM(Y115:Y130)</f>
        <v>1686769.4664727985</v>
      </c>
      <c r="Z131" s="61">
        <f t="shared" si="65"/>
        <v>5060308.399418395</v>
      </c>
    </row>
    <row r="132" spans="1:26" outlineLevel="1" x14ac:dyDescent="0.2">
      <c r="A132" s="53"/>
      <c r="E132" s="52"/>
      <c r="F132" s="51"/>
      <c r="G132" s="52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1:26" outlineLevel="1" x14ac:dyDescent="0.2">
      <c r="A133" s="53"/>
      <c r="E133" s="52"/>
      <c r="F133" s="51"/>
      <c r="G133" s="52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1:26" outlineLevel="1" x14ac:dyDescent="0.2">
      <c r="A134" s="53"/>
      <c r="B134" s="60" t="s">
        <v>90</v>
      </c>
      <c r="E134" s="52"/>
      <c r="F134" s="51"/>
      <c r="G134" s="52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1:26" hidden="1" outlineLevel="2" x14ac:dyDescent="0.2">
      <c r="A135" s="59" t="str">
        <f>IFERROR(LEFT(#REF!,SEARCH("(",#REF!,1)-2),"")</f>
        <v/>
      </c>
      <c r="C135" s="47" t="s">
        <v>123</v>
      </c>
      <c r="E135" s="52"/>
      <c r="F135" s="51"/>
      <c r="G135" s="52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1:26" outlineLevel="2" x14ac:dyDescent="0.2">
      <c r="A136" s="59" t="str">
        <f>IFERROR(LEFT(#REF!,SEARCH("(",#REF!,1)-2),"")</f>
        <v/>
      </c>
      <c r="C136" s="47" t="s">
        <v>182</v>
      </c>
      <c r="E136" s="52">
        <v>245287.5</v>
      </c>
      <c r="F136" s="51"/>
      <c r="G136" s="52">
        <v>1794490.92</v>
      </c>
      <c r="K136" s="55">
        <f t="shared" ref="K136:M146" si="66">$G136/12</f>
        <v>149540.91</v>
      </c>
      <c r="L136" s="55">
        <f t="shared" si="66"/>
        <v>149540.91</v>
      </c>
      <c r="M136" s="55">
        <f t="shared" si="66"/>
        <v>149540.91</v>
      </c>
      <c r="N136" s="54">
        <f t="shared" ref="N136:N147" si="67">SUM(K136:M136)</f>
        <v>448622.73</v>
      </c>
      <c r="O136" s="55">
        <f t="shared" ref="O136:Q146" si="68">$G136/12</f>
        <v>149540.91</v>
      </c>
      <c r="P136" s="55">
        <f t="shared" si="68"/>
        <v>149540.91</v>
      </c>
      <c r="Q136" s="55">
        <f t="shared" si="68"/>
        <v>149540.91</v>
      </c>
      <c r="R136" s="54">
        <f t="shared" ref="R136:R147" si="69">SUM(O136:Q136)</f>
        <v>448622.73</v>
      </c>
      <c r="S136" s="55">
        <f t="shared" ref="S136:U146" si="70">$G136/12</f>
        <v>149540.91</v>
      </c>
      <c r="T136" s="55">
        <f t="shared" si="70"/>
        <v>149540.91</v>
      </c>
      <c r="U136" s="55">
        <f t="shared" si="70"/>
        <v>149540.91</v>
      </c>
      <c r="V136" s="54">
        <f t="shared" ref="V136:V147" si="71">SUM(S136:U136)</f>
        <v>448622.73</v>
      </c>
      <c r="W136" s="55">
        <f t="shared" ref="W136:Y146" si="72">$G136/12</f>
        <v>149540.91</v>
      </c>
      <c r="X136" s="55">
        <f t="shared" si="72"/>
        <v>149540.91</v>
      </c>
      <c r="Y136" s="55">
        <f t="shared" si="72"/>
        <v>149540.91</v>
      </c>
      <c r="Z136" s="54">
        <f t="shared" ref="Z136:Z147" si="73">SUM(W136:Y136)</f>
        <v>448622.73</v>
      </c>
    </row>
    <row r="137" spans="1:26" outlineLevel="2" x14ac:dyDescent="0.2">
      <c r="A137" s="59" t="str">
        <f>IFERROR(LEFT(#REF!,SEARCH("(",#REF!,1)-2),"")</f>
        <v/>
      </c>
      <c r="C137" s="47" t="s">
        <v>183</v>
      </c>
      <c r="E137" s="52">
        <v>136485</v>
      </c>
      <c r="F137" s="51"/>
      <c r="G137" s="52">
        <v>88070</v>
      </c>
      <c r="K137" s="55">
        <f t="shared" si="66"/>
        <v>7339.166666666667</v>
      </c>
      <c r="L137" s="55">
        <f t="shared" si="66"/>
        <v>7339.166666666667</v>
      </c>
      <c r="M137" s="55">
        <f t="shared" si="66"/>
        <v>7339.166666666667</v>
      </c>
      <c r="N137" s="54">
        <f t="shared" si="67"/>
        <v>22017.5</v>
      </c>
      <c r="O137" s="55">
        <f t="shared" si="68"/>
        <v>7339.166666666667</v>
      </c>
      <c r="P137" s="55">
        <f t="shared" si="68"/>
        <v>7339.166666666667</v>
      </c>
      <c r="Q137" s="55">
        <f t="shared" si="68"/>
        <v>7339.166666666667</v>
      </c>
      <c r="R137" s="54">
        <f t="shared" si="69"/>
        <v>22017.5</v>
      </c>
      <c r="S137" s="55">
        <f t="shared" si="70"/>
        <v>7339.166666666667</v>
      </c>
      <c r="T137" s="55">
        <f t="shared" si="70"/>
        <v>7339.166666666667</v>
      </c>
      <c r="U137" s="55">
        <f t="shared" si="70"/>
        <v>7339.166666666667</v>
      </c>
      <c r="V137" s="54">
        <f t="shared" si="71"/>
        <v>22017.5</v>
      </c>
      <c r="W137" s="55">
        <f t="shared" si="72"/>
        <v>7339.166666666667</v>
      </c>
      <c r="X137" s="55">
        <f t="shared" si="72"/>
        <v>7339.166666666667</v>
      </c>
      <c r="Y137" s="55">
        <f t="shared" si="72"/>
        <v>7339.166666666667</v>
      </c>
      <c r="Z137" s="54">
        <f t="shared" si="73"/>
        <v>22017.5</v>
      </c>
    </row>
    <row r="138" spans="1:26" outlineLevel="2" x14ac:dyDescent="0.2">
      <c r="A138" s="59" t="str">
        <f>IFERROR(LEFT(#REF!,SEARCH("(",#REF!,1)-2),"")</f>
        <v/>
      </c>
      <c r="C138" s="47" t="s">
        <v>184</v>
      </c>
      <c r="E138" s="52">
        <v>945870</v>
      </c>
      <c r="F138" s="51"/>
      <c r="G138" s="52">
        <v>968252.99999999895</v>
      </c>
      <c r="K138" s="55">
        <f t="shared" si="66"/>
        <v>80687.749999999913</v>
      </c>
      <c r="L138" s="55">
        <f t="shared" si="66"/>
        <v>80687.749999999913</v>
      </c>
      <c r="M138" s="55">
        <f t="shared" si="66"/>
        <v>80687.749999999913</v>
      </c>
      <c r="N138" s="54">
        <f t="shared" si="67"/>
        <v>242063.24999999974</v>
      </c>
      <c r="O138" s="55">
        <f t="shared" si="68"/>
        <v>80687.749999999913</v>
      </c>
      <c r="P138" s="55">
        <f t="shared" si="68"/>
        <v>80687.749999999913</v>
      </c>
      <c r="Q138" s="55">
        <f t="shared" si="68"/>
        <v>80687.749999999913</v>
      </c>
      <c r="R138" s="54">
        <f t="shared" si="69"/>
        <v>242063.24999999974</v>
      </c>
      <c r="S138" s="55">
        <f t="shared" si="70"/>
        <v>80687.749999999913</v>
      </c>
      <c r="T138" s="55">
        <f t="shared" si="70"/>
        <v>80687.749999999913</v>
      </c>
      <c r="U138" s="55">
        <f t="shared" si="70"/>
        <v>80687.749999999913</v>
      </c>
      <c r="V138" s="54">
        <f t="shared" si="71"/>
        <v>242063.24999999974</v>
      </c>
      <c r="W138" s="55">
        <f t="shared" si="72"/>
        <v>80687.749999999913</v>
      </c>
      <c r="X138" s="55">
        <f t="shared" si="72"/>
        <v>80687.749999999913</v>
      </c>
      <c r="Y138" s="55">
        <f t="shared" si="72"/>
        <v>80687.749999999913</v>
      </c>
      <c r="Z138" s="54">
        <f t="shared" si="73"/>
        <v>242063.24999999974</v>
      </c>
    </row>
    <row r="139" spans="1:26" outlineLevel="2" x14ac:dyDescent="0.2">
      <c r="A139" s="59" t="str">
        <f>IFERROR(LEFT(#REF!,SEARCH("(",#REF!,1)-2),"")</f>
        <v/>
      </c>
      <c r="C139" s="47" t="s">
        <v>185</v>
      </c>
      <c r="E139" s="52">
        <v>1314265.1000000001</v>
      </c>
      <c r="F139" s="51"/>
      <c r="G139" s="52">
        <v>2724578</v>
      </c>
      <c r="K139" s="55">
        <f t="shared" si="66"/>
        <v>227048.16666666666</v>
      </c>
      <c r="L139" s="55">
        <f t="shared" si="66"/>
        <v>227048.16666666666</v>
      </c>
      <c r="M139" s="55">
        <f t="shared" si="66"/>
        <v>227048.16666666666</v>
      </c>
      <c r="N139" s="54">
        <f t="shared" si="67"/>
        <v>681144.5</v>
      </c>
      <c r="O139" s="55">
        <f t="shared" si="68"/>
        <v>227048.16666666666</v>
      </c>
      <c r="P139" s="55">
        <f t="shared" si="68"/>
        <v>227048.16666666666</v>
      </c>
      <c r="Q139" s="55">
        <f t="shared" si="68"/>
        <v>227048.16666666666</v>
      </c>
      <c r="R139" s="54">
        <f t="shared" si="69"/>
        <v>681144.5</v>
      </c>
      <c r="S139" s="55">
        <f t="shared" si="70"/>
        <v>227048.16666666666</v>
      </c>
      <c r="T139" s="55">
        <f t="shared" si="70"/>
        <v>227048.16666666666</v>
      </c>
      <c r="U139" s="55">
        <f t="shared" si="70"/>
        <v>227048.16666666666</v>
      </c>
      <c r="V139" s="54">
        <f t="shared" si="71"/>
        <v>681144.5</v>
      </c>
      <c r="W139" s="55">
        <f t="shared" si="72"/>
        <v>227048.16666666666</v>
      </c>
      <c r="X139" s="55">
        <f t="shared" si="72"/>
        <v>227048.16666666666</v>
      </c>
      <c r="Y139" s="55">
        <f t="shared" si="72"/>
        <v>227048.16666666666</v>
      </c>
      <c r="Z139" s="54">
        <f t="shared" si="73"/>
        <v>681144.5</v>
      </c>
    </row>
    <row r="140" spans="1:26" outlineLevel="2" x14ac:dyDescent="0.2">
      <c r="A140" s="59" t="str">
        <f>IFERROR(LEFT(#REF!,SEARCH("(",#REF!,1)-2),"")</f>
        <v/>
      </c>
      <c r="C140" s="47" t="s">
        <v>186</v>
      </c>
      <c r="E140" s="52">
        <v>928146</v>
      </c>
      <c r="F140" s="51"/>
      <c r="G140" s="52">
        <v>1516145</v>
      </c>
      <c r="K140" s="55">
        <f t="shared" si="66"/>
        <v>126345.41666666667</v>
      </c>
      <c r="L140" s="55">
        <f t="shared" si="66"/>
        <v>126345.41666666667</v>
      </c>
      <c r="M140" s="55">
        <f t="shared" si="66"/>
        <v>126345.41666666667</v>
      </c>
      <c r="N140" s="54">
        <f t="shared" si="67"/>
        <v>379036.25</v>
      </c>
      <c r="O140" s="55">
        <f t="shared" si="68"/>
        <v>126345.41666666667</v>
      </c>
      <c r="P140" s="55">
        <f t="shared" si="68"/>
        <v>126345.41666666667</v>
      </c>
      <c r="Q140" s="55">
        <f t="shared" si="68"/>
        <v>126345.41666666667</v>
      </c>
      <c r="R140" s="54">
        <f t="shared" si="69"/>
        <v>379036.25</v>
      </c>
      <c r="S140" s="55">
        <f t="shared" si="70"/>
        <v>126345.41666666667</v>
      </c>
      <c r="T140" s="55">
        <f t="shared" si="70"/>
        <v>126345.41666666667</v>
      </c>
      <c r="U140" s="55">
        <f t="shared" si="70"/>
        <v>126345.41666666667</v>
      </c>
      <c r="V140" s="54">
        <f t="shared" si="71"/>
        <v>379036.25</v>
      </c>
      <c r="W140" s="55">
        <f t="shared" si="72"/>
        <v>126345.41666666667</v>
      </c>
      <c r="X140" s="55">
        <f t="shared" si="72"/>
        <v>126345.41666666667</v>
      </c>
      <c r="Y140" s="55">
        <f t="shared" si="72"/>
        <v>126345.41666666667</v>
      </c>
      <c r="Z140" s="54">
        <f t="shared" si="73"/>
        <v>379036.25</v>
      </c>
    </row>
    <row r="141" spans="1:26" outlineLevel="2" x14ac:dyDescent="0.2">
      <c r="A141" s="59" t="str">
        <f>IFERROR(LEFT(#REF!,SEARCH("(",#REF!,1)-2),"")</f>
        <v/>
      </c>
      <c r="C141" s="47" t="s">
        <v>187</v>
      </c>
      <c r="E141" s="52">
        <v>669266</v>
      </c>
      <c r="F141" s="51"/>
      <c r="G141" s="52">
        <v>662673.06000000006</v>
      </c>
      <c r="K141" s="55">
        <f t="shared" si="66"/>
        <v>55222.755000000005</v>
      </c>
      <c r="L141" s="55">
        <f t="shared" si="66"/>
        <v>55222.755000000005</v>
      </c>
      <c r="M141" s="55">
        <f t="shared" si="66"/>
        <v>55222.755000000005</v>
      </c>
      <c r="N141" s="54">
        <f t="shared" si="67"/>
        <v>165668.26500000001</v>
      </c>
      <c r="O141" s="55">
        <f t="shared" si="68"/>
        <v>55222.755000000005</v>
      </c>
      <c r="P141" s="55">
        <f t="shared" si="68"/>
        <v>55222.755000000005</v>
      </c>
      <c r="Q141" s="55">
        <f t="shared" si="68"/>
        <v>55222.755000000005</v>
      </c>
      <c r="R141" s="54">
        <f t="shared" si="69"/>
        <v>165668.26500000001</v>
      </c>
      <c r="S141" s="55">
        <f t="shared" si="70"/>
        <v>55222.755000000005</v>
      </c>
      <c r="T141" s="55">
        <f t="shared" si="70"/>
        <v>55222.755000000005</v>
      </c>
      <c r="U141" s="55">
        <f t="shared" si="70"/>
        <v>55222.755000000005</v>
      </c>
      <c r="V141" s="54">
        <f t="shared" si="71"/>
        <v>165668.26500000001</v>
      </c>
      <c r="W141" s="55">
        <f t="shared" si="72"/>
        <v>55222.755000000005</v>
      </c>
      <c r="X141" s="55">
        <f t="shared" si="72"/>
        <v>55222.755000000005</v>
      </c>
      <c r="Y141" s="55">
        <f t="shared" si="72"/>
        <v>55222.755000000005</v>
      </c>
      <c r="Z141" s="54">
        <f t="shared" si="73"/>
        <v>165668.26500000001</v>
      </c>
    </row>
    <row r="142" spans="1:26" outlineLevel="2" x14ac:dyDescent="0.2">
      <c r="A142" s="59" t="str">
        <f>IFERROR(LEFT(#REF!,SEARCH("(",#REF!,1)-2),"")</f>
        <v/>
      </c>
      <c r="C142" s="47" t="s">
        <v>188</v>
      </c>
      <c r="E142" s="52">
        <v>33200</v>
      </c>
      <c r="F142" s="51"/>
      <c r="G142" s="52">
        <v>31800</v>
      </c>
      <c r="K142" s="55">
        <f t="shared" si="66"/>
        <v>2650</v>
      </c>
      <c r="L142" s="55">
        <f t="shared" si="66"/>
        <v>2650</v>
      </c>
      <c r="M142" s="55">
        <f t="shared" si="66"/>
        <v>2650</v>
      </c>
      <c r="N142" s="54">
        <f t="shared" si="67"/>
        <v>7950</v>
      </c>
      <c r="O142" s="55">
        <f t="shared" si="68"/>
        <v>2650</v>
      </c>
      <c r="P142" s="55">
        <f t="shared" si="68"/>
        <v>2650</v>
      </c>
      <c r="Q142" s="55">
        <f t="shared" si="68"/>
        <v>2650</v>
      </c>
      <c r="R142" s="54">
        <f t="shared" si="69"/>
        <v>7950</v>
      </c>
      <c r="S142" s="55">
        <f t="shared" si="70"/>
        <v>2650</v>
      </c>
      <c r="T142" s="55">
        <f t="shared" si="70"/>
        <v>2650</v>
      </c>
      <c r="U142" s="55">
        <f t="shared" si="70"/>
        <v>2650</v>
      </c>
      <c r="V142" s="54">
        <f t="shared" si="71"/>
        <v>7950</v>
      </c>
      <c r="W142" s="55">
        <f t="shared" si="72"/>
        <v>2650</v>
      </c>
      <c r="X142" s="55">
        <f t="shared" si="72"/>
        <v>2650</v>
      </c>
      <c r="Y142" s="55">
        <f t="shared" si="72"/>
        <v>2650</v>
      </c>
      <c r="Z142" s="54">
        <f t="shared" si="73"/>
        <v>7950</v>
      </c>
    </row>
    <row r="143" spans="1:26" outlineLevel="2" x14ac:dyDescent="0.2">
      <c r="A143" s="59" t="str">
        <f>IFERROR(LEFT(#REF!,SEARCH("(",#REF!,1)-2),"")</f>
        <v/>
      </c>
      <c r="C143" s="47" t="s">
        <v>189</v>
      </c>
      <c r="E143" s="52">
        <v>655410</v>
      </c>
      <c r="F143" s="51"/>
      <c r="G143" s="52">
        <v>706511</v>
      </c>
      <c r="K143" s="55">
        <f t="shared" si="66"/>
        <v>58875.916666666664</v>
      </c>
      <c r="L143" s="55">
        <f t="shared" si="66"/>
        <v>58875.916666666664</v>
      </c>
      <c r="M143" s="55">
        <f t="shared" si="66"/>
        <v>58875.916666666664</v>
      </c>
      <c r="N143" s="54">
        <f t="shared" si="67"/>
        <v>176627.75</v>
      </c>
      <c r="O143" s="55">
        <f t="shared" si="68"/>
        <v>58875.916666666664</v>
      </c>
      <c r="P143" s="55">
        <f t="shared" si="68"/>
        <v>58875.916666666664</v>
      </c>
      <c r="Q143" s="55">
        <f t="shared" si="68"/>
        <v>58875.916666666664</v>
      </c>
      <c r="R143" s="54">
        <f t="shared" si="69"/>
        <v>176627.75</v>
      </c>
      <c r="S143" s="55">
        <f t="shared" si="70"/>
        <v>58875.916666666664</v>
      </c>
      <c r="T143" s="55">
        <f t="shared" si="70"/>
        <v>58875.916666666664</v>
      </c>
      <c r="U143" s="55">
        <f t="shared" si="70"/>
        <v>58875.916666666664</v>
      </c>
      <c r="V143" s="54">
        <f t="shared" si="71"/>
        <v>176627.75</v>
      </c>
      <c r="W143" s="55">
        <f t="shared" si="72"/>
        <v>58875.916666666664</v>
      </c>
      <c r="X143" s="55">
        <f t="shared" si="72"/>
        <v>58875.916666666664</v>
      </c>
      <c r="Y143" s="55">
        <f t="shared" si="72"/>
        <v>58875.916666666664</v>
      </c>
      <c r="Z143" s="54">
        <f t="shared" si="73"/>
        <v>176627.75</v>
      </c>
    </row>
    <row r="144" spans="1:26" outlineLevel="2" x14ac:dyDescent="0.2">
      <c r="A144" s="59" t="str">
        <f>IFERROR(LEFT(#REF!,SEARCH("(",#REF!,1)-2),"")</f>
        <v/>
      </c>
      <c r="C144" s="47" t="s">
        <v>190</v>
      </c>
      <c r="E144" s="52">
        <v>420679</v>
      </c>
      <c r="F144" s="51"/>
      <c r="G144" s="52">
        <v>428817.86004</v>
      </c>
      <c r="K144" s="55">
        <f t="shared" si="66"/>
        <v>35734.821669999998</v>
      </c>
      <c r="L144" s="55">
        <f t="shared" si="66"/>
        <v>35734.821669999998</v>
      </c>
      <c r="M144" s="55">
        <f t="shared" si="66"/>
        <v>35734.821669999998</v>
      </c>
      <c r="N144" s="54">
        <f t="shared" si="67"/>
        <v>107204.46500999999</v>
      </c>
      <c r="O144" s="55">
        <f t="shared" si="68"/>
        <v>35734.821669999998</v>
      </c>
      <c r="P144" s="55">
        <f t="shared" si="68"/>
        <v>35734.821669999998</v>
      </c>
      <c r="Q144" s="55">
        <f t="shared" si="68"/>
        <v>35734.821669999998</v>
      </c>
      <c r="R144" s="54">
        <f t="shared" si="69"/>
        <v>107204.46500999999</v>
      </c>
      <c r="S144" s="55">
        <f t="shared" si="70"/>
        <v>35734.821669999998</v>
      </c>
      <c r="T144" s="55">
        <f t="shared" si="70"/>
        <v>35734.821669999998</v>
      </c>
      <c r="U144" s="55">
        <f t="shared" si="70"/>
        <v>35734.821669999998</v>
      </c>
      <c r="V144" s="54">
        <f t="shared" si="71"/>
        <v>107204.46500999999</v>
      </c>
      <c r="W144" s="55">
        <f t="shared" si="72"/>
        <v>35734.821669999998</v>
      </c>
      <c r="X144" s="55">
        <f t="shared" si="72"/>
        <v>35734.821669999998</v>
      </c>
      <c r="Y144" s="55">
        <f t="shared" si="72"/>
        <v>35734.821669999998</v>
      </c>
      <c r="Z144" s="54">
        <f t="shared" si="73"/>
        <v>107204.46500999999</v>
      </c>
    </row>
    <row r="145" spans="1:26" outlineLevel="2" x14ac:dyDescent="0.2">
      <c r="A145" s="59" t="str">
        <f>IFERROR(LEFT(#REF!,SEARCH("(",#REF!,1)-2),"")</f>
        <v/>
      </c>
      <c r="C145" s="47" t="s">
        <v>191</v>
      </c>
      <c r="E145" s="52">
        <v>68700</v>
      </c>
      <c r="F145" s="51"/>
      <c r="G145" s="52">
        <v>134400</v>
      </c>
      <c r="K145" s="55">
        <f t="shared" si="66"/>
        <v>11200</v>
      </c>
      <c r="L145" s="55">
        <f t="shared" si="66"/>
        <v>11200</v>
      </c>
      <c r="M145" s="55">
        <f t="shared" si="66"/>
        <v>11200</v>
      </c>
      <c r="N145" s="54">
        <f t="shared" si="67"/>
        <v>33600</v>
      </c>
      <c r="O145" s="55">
        <f t="shared" si="68"/>
        <v>11200</v>
      </c>
      <c r="P145" s="55">
        <f t="shared" si="68"/>
        <v>11200</v>
      </c>
      <c r="Q145" s="55">
        <f t="shared" si="68"/>
        <v>11200</v>
      </c>
      <c r="R145" s="54">
        <f t="shared" si="69"/>
        <v>33600</v>
      </c>
      <c r="S145" s="55">
        <f t="shared" si="70"/>
        <v>11200</v>
      </c>
      <c r="T145" s="55">
        <f t="shared" si="70"/>
        <v>11200</v>
      </c>
      <c r="U145" s="55">
        <f t="shared" si="70"/>
        <v>11200</v>
      </c>
      <c r="V145" s="54">
        <f t="shared" si="71"/>
        <v>33600</v>
      </c>
      <c r="W145" s="55">
        <f t="shared" si="72"/>
        <v>11200</v>
      </c>
      <c r="X145" s="55">
        <f t="shared" si="72"/>
        <v>11200</v>
      </c>
      <c r="Y145" s="55">
        <f t="shared" si="72"/>
        <v>11200</v>
      </c>
      <c r="Z145" s="54">
        <f t="shared" si="73"/>
        <v>33600</v>
      </c>
    </row>
    <row r="146" spans="1:26" outlineLevel="2" x14ac:dyDescent="0.2">
      <c r="A146" s="59"/>
      <c r="C146" s="58"/>
      <c r="D146" s="57"/>
      <c r="E146" s="56"/>
      <c r="F146" s="51"/>
      <c r="G146" s="56"/>
      <c r="K146" s="55">
        <f t="shared" si="66"/>
        <v>0</v>
      </c>
      <c r="L146" s="55">
        <f t="shared" si="66"/>
        <v>0</v>
      </c>
      <c r="M146" s="55">
        <f t="shared" si="66"/>
        <v>0</v>
      </c>
      <c r="N146" s="54">
        <f t="shared" si="67"/>
        <v>0</v>
      </c>
      <c r="O146" s="55">
        <f t="shared" si="68"/>
        <v>0</v>
      </c>
      <c r="P146" s="55">
        <f t="shared" si="68"/>
        <v>0</v>
      </c>
      <c r="Q146" s="55">
        <f t="shared" si="68"/>
        <v>0</v>
      </c>
      <c r="R146" s="54">
        <f t="shared" si="69"/>
        <v>0</v>
      </c>
      <c r="S146" s="55">
        <f t="shared" si="70"/>
        <v>0</v>
      </c>
      <c r="T146" s="55">
        <f t="shared" si="70"/>
        <v>0</v>
      </c>
      <c r="U146" s="55">
        <f t="shared" si="70"/>
        <v>0</v>
      </c>
      <c r="V146" s="54">
        <f t="shared" si="71"/>
        <v>0</v>
      </c>
      <c r="W146" s="55">
        <f t="shared" si="72"/>
        <v>0</v>
      </c>
      <c r="X146" s="55">
        <f t="shared" si="72"/>
        <v>0</v>
      </c>
      <c r="Y146" s="55">
        <f t="shared" si="72"/>
        <v>0</v>
      </c>
      <c r="Z146" s="54">
        <f t="shared" si="73"/>
        <v>0</v>
      </c>
    </row>
    <row r="147" spans="1:26" outlineLevel="1" x14ac:dyDescent="0.2">
      <c r="A147" s="53"/>
      <c r="C147" s="47" t="s">
        <v>89</v>
      </c>
      <c r="E147" s="51">
        <f>SUM(E135:E146)</f>
        <v>5417308.5999999996</v>
      </c>
      <c r="F147" s="51"/>
      <c r="G147" s="51">
        <f>SUM(G135:G146)</f>
        <v>9055738.8400399983</v>
      </c>
      <c r="K147" s="61">
        <f>SUM(K136:K146)</f>
        <v>754644.90333666652</v>
      </c>
      <c r="L147" s="61">
        <f>SUM(L136:L146)</f>
        <v>754644.90333666652</v>
      </c>
      <c r="M147" s="61">
        <f>SUM(M136:M146)</f>
        <v>754644.90333666652</v>
      </c>
      <c r="N147" s="61">
        <f t="shared" si="67"/>
        <v>2263934.7100099996</v>
      </c>
      <c r="O147" s="61">
        <f>SUM(O136:O146)</f>
        <v>754644.90333666652</v>
      </c>
      <c r="P147" s="61">
        <f>SUM(P136:P146)</f>
        <v>754644.90333666652</v>
      </c>
      <c r="Q147" s="61">
        <f>SUM(Q136:Q146)</f>
        <v>754644.90333666652</v>
      </c>
      <c r="R147" s="61">
        <f t="shared" si="69"/>
        <v>2263934.7100099996</v>
      </c>
      <c r="S147" s="61">
        <f>SUM(S136:S146)</f>
        <v>754644.90333666652</v>
      </c>
      <c r="T147" s="61">
        <f>SUM(T136:T146)</f>
        <v>754644.90333666652</v>
      </c>
      <c r="U147" s="61">
        <f>SUM(U136:U146)</f>
        <v>754644.90333666652</v>
      </c>
      <c r="V147" s="61">
        <f t="shared" si="71"/>
        <v>2263934.7100099996</v>
      </c>
      <c r="W147" s="61">
        <f>SUM(W136:W146)</f>
        <v>754644.90333666652</v>
      </c>
      <c r="X147" s="61">
        <f>SUM(X136:X146)</f>
        <v>754644.90333666652</v>
      </c>
      <c r="Y147" s="61">
        <f>SUM(Y136:Y146)</f>
        <v>754644.90333666652</v>
      </c>
      <c r="Z147" s="61">
        <f t="shared" si="73"/>
        <v>2263934.7100099996</v>
      </c>
    </row>
    <row r="148" spans="1:26" outlineLevel="1" x14ac:dyDescent="0.2">
      <c r="A148" s="53"/>
      <c r="E148" s="52"/>
      <c r="F148" s="51"/>
      <c r="G148" s="52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1:26" outlineLevel="1" x14ac:dyDescent="0.2">
      <c r="A149" s="53"/>
      <c r="E149" s="52"/>
      <c r="F149" s="51"/>
      <c r="G149" s="52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1:26" outlineLevel="1" x14ac:dyDescent="0.2">
      <c r="A150" s="53"/>
      <c r="B150" s="60" t="s">
        <v>88</v>
      </c>
      <c r="E150" s="52"/>
      <c r="F150" s="51"/>
      <c r="G150" s="52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1:26" hidden="1" outlineLevel="2" x14ac:dyDescent="0.2">
      <c r="A151" s="59" t="str">
        <f>IFERROR(LEFT(#REF!,SEARCH("(",#REF!,1)-2),"")</f>
        <v/>
      </c>
      <c r="C151" s="47" t="s">
        <v>123</v>
      </c>
      <c r="E151" s="52"/>
      <c r="F151" s="51"/>
      <c r="G151" s="52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1:26" outlineLevel="2" x14ac:dyDescent="0.2">
      <c r="A152" s="59" t="str">
        <f>IFERROR(LEFT(#REF!,SEARCH("(",#REF!,1)-2),"")</f>
        <v/>
      </c>
      <c r="C152" s="47" t="s">
        <v>1</v>
      </c>
      <c r="E152" s="52">
        <v>1695520.85822391</v>
      </c>
      <c r="F152" s="51"/>
      <c r="G152" s="52">
        <v>1718735.85822391</v>
      </c>
      <c r="K152" s="55">
        <f t="shared" ref="K152:M165" si="74">$G152/12</f>
        <v>143227.98818532584</v>
      </c>
      <c r="L152" s="55">
        <f t="shared" si="74"/>
        <v>143227.98818532584</v>
      </c>
      <c r="M152" s="55">
        <f t="shared" si="74"/>
        <v>143227.98818532584</v>
      </c>
      <c r="N152" s="54">
        <f t="shared" ref="N152:N166" si="75">SUM(K152:M152)</f>
        <v>429683.96455597749</v>
      </c>
      <c r="O152" s="55">
        <f t="shared" ref="O152:Q165" si="76">$G152/12</f>
        <v>143227.98818532584</v>
      </c>
      <c r="P152" s="55">
        <f t="shared" si="76"/>
        <v>143227.98818532584</v>
      </c>
      <c r="Q152" s="55">
        <f t="shared" si="76"/>
        <v>143227.98818532584</v>
      </c>
      <c r="R152" s="54">
        <f t="shared" ref="R152:R166" si="77">SUM(O152:Q152)</f>
        <v>429683.96455597749</v>
      </c>
      <c r="S152" s="55">
        <f t="shared" ref="S152:U165" si="78">$G152/12</f>
        <v>143227.98818532584</v>
      </c>
      <c r="T152" s="55">
        <f t="shared" si="78"/>
        <v>143227.98818532584</v>
      </c>
      <c r="U152" s="55">
        <f t="shared" si="78"/>
        <v>143227.98818532584</v>
      </c>
      <c r="V152" s="54">
        <f t="shared" ref="V152:V166" si="79">SUM(S152:U152)</f>
        <v>429683.96455597749</v>
      </c>
      <c r="W152" s="55">
        <f t="shared" ref="W152:Y165" si="80">$G152/12</f>
        <v>143227.98818532584</v>
      </c>
      <c r="X152" s="55">
        <f t="shared" si="80"/>
        <v>143227.98818532584</v>
      </c>
      <c r="Y152" s="55">
        <f t="shared" si="80"/>
        <v>143227.98818532584</v>
      </c>
      <c r="Z152" s="54">
        <f t="shared" ref="Z152:Z166" si="81">SUM(W152:Y152)</f>
        <v>429683.96455597749</v>
      </c>
    </row>
    <row r="153" spans="1:26" hidden="1" outlineLevel="2" x14ac:dyDescent="0.2">
      <c r="A153" s="59" t="str">
        <f>IFERROR(LEFT(#REF!,SEARCH("(",#REF!,1)-2),"")</f>
        <v/>
      </c>
      <c r="C153" s="47" t="s">
        <v>192</v>
      </c>
      <c r="E153" s="52">
        <v>0</v>
      </c>
      <c r="F153" s="51"/>
      <c r="G153" s="52">
        <v>0</v>
      </c>
      <c r="K153" s="55">
        <f t="shared" si="74"/>
        <v>0</v>
      </c>
      <c r="L153" s="55">
        <f t="shared" si="74"/>
        <v>0</v>
      </c>
      <c r="M153" s="55">
        <f t="shared" si="74"/>
        <v>0</v>
      </c>
      <c r="N153" s="54">
        <f t="shared" si="75"/>
        <v>0</v>
      </c>
      <c r="O153" s="55">
        <f t="shared" si="76"/>
        <v>0</v>
      </c>
      <c r="P153" s="55">
        <f t="shared" si="76"/>
        <v>0</v>
      </c>
      <c r="Q153" s="55">
        <f t="shared" si="76"/>
        <v>0</v>
      </c>
      <c r="R153" s="54">
        <f t="shared" si="77"/>
        <v>0</v>
      </c>
      <c r="S153" s="55">
        <f t="shared" si="78"/>
        <v>0</v>
      </c>
      <c r="T153" s="55">
        <f t="shared" si="78"/>
        <v>0</v>
      </c>
      <c r="U153" s="55">
        <f t="shared" si="78"/>
        <v>0</v>
      </c>
      <c r="V153" s="54">
        <f t="shared" si="79"/>
        <v>0</v>
      </c>
      <c r="W153" s="55">
        <f t="shared" si="80"/>
        <v>0</v>
      </c>
      <c r="X153" s="55">
        <f t="shared" si="80"/>
        <v>0</v>
      </c>
      <c r="Y153" s="55">
        <f t="shared" si="80"/>
        <v>0</v>
      </c>
      <c r="Z153" s="54">
        <f t="shared" si="81"/>
        <v>0</v>
      </c>
    </row>
    <row r="154" spans="1:26" outlineLevel="2" x14ac:dyDescent="0.2">
      <c r="A154" s="59" t="str">
        <f>IFERROR(LEFT(#REF!,SEARCH("(",#REF!,1)-2),"")</f>
        <v/>
      </c>
      <c r="C154" s="47" t="s">
        <v>193</v>
      </c>
      <c r="E154" s="52">
        <v>122373</v>
      </c>
      <c r="F154" s="51"/>
      <c r="G154" s="52">
        <v>142196</v>
      </c>
      <c r="K154" s="55">
        <f t="shared" si="74"/>
        <v>11849.666666666666</v>
      </c>
      <c r="L154" s="55">
        <f t="shared" si="74"/>
        <v>11849.666666666666</v>
      </c>
      <c r="M154" s="55">
        <f t="shared" si="74"/>
        <v>11849.666666666666</v>
      </c>
      <c r="N154" s="54">
        <f t="shared" si="75"/>
        <v>35549</v>
      </c>
      <c r="O154" s="55">
        <f t="shared" si="76"/>
        <v>11849.666666666666</v>
      </c>
      <c r="P154" s="55">
        <f t="shared" si="76"/>
        <v>11849.666666666666</v>
      </c>
      <c r="Q154" s="55">
        <f t="shared" si="76"/>
        <v>11849.666666666666</v>
      </c>
      <c r="R154" s="54">
        <f t="shared" si="77"/>
        <v>35549</v>
      </c>
      <c r="S154" s="55">
        <f t="shared" si="78"/>
        <v>11849.666666666666</v>
      </c>
      <c r="T154" s="55">
        <f t="shared" si="78"/>
        <v>11849.666666666666</v>
      </c>
      <c r="U154" s="55">
        <f t="shared" si="78"/>
        <v>11849.666666666666</v>
      </c>
      <c r="V154" s="54">
        <f t="shared" si="79"/>
        <v>35549</v>
      </c>
      <c r="W154" s="55">
        <f t="shared" si="80"/>
        <v>11849.666666666666</v>
      </c>
      <c r="X154" s="55">
        <f t="shared" si="80"/>
        <v>11849.666666666666</v>
      </c>
      <c r="Y154" s="55">
        <f t="shared" si="80"/>
        <v>11849.666666666666</v>
      </c>
      <c r="Z154" s="54">
        <f t="shared" si="81"/>
        <v>35549</v>
      </c>
    </row>
    <row r="155" spans="1:26" outlineLevel="2" x14ac:dyDescent="0.2">
      <c r="A155" s="59" t="str">
        <f>IFERROR(LEFT(#REF!,SEARCH("(",#REF!,1)-2),"")</f>
        <v/>
      </c>
      <c r="C155" s="47" t="s">
        <v>194</v>
      </c>
      <c r="E155" s="52">
        <v>2095166.53</v>
      </c>
      <c r="F155" s="51"/>
      <c r="G155" s="52">
        <v>2139745.4134</v>
      </c>
      <c r="K155" s="55">
        <f t="shared" si="74"/>
        <v>178312.11778333332</v>
      </c>
      <c r="L155" s="55">
        <f t="shared" si="74"/>
        <v>178312.11778333332</v>
      </c>
      <c r="M155" s="55">
        <f t="shared" si="74"/>
        <v>178312.11778333332</v>
      </c>
      <c r="N155" s="54">
        <f t="shared" si="75"/>
        <v>534936.35334999999</v>
      </c>
      <c r="O155" s="55">
        <f t="shared" si="76"/>
        <v>178312.11778333332</v>
      </c>
      <c r="P155" s="55">
        <f t="shared" si="76"/>
        <v>178312.11778333332</v>
      </c>
      <c r="Q155" s="55">
        <f t="shared" si="76"/>
        <v>178312.11778333332</v>
      </c>
      <c r="R155" s="54">
        <f t="shared" si="77"/>
        <v>534936.35334999999</v>
      </c>
      <c r="S155" s="55">
        <f t="shared" si="78"/>
        <v>178312.11778333332</v>
      </c>
      <c r="T155" s="55">
        <f t="shared" si="78"/>
        <v>178312.11778333332</v>
      </c>
      <c r="U155" s="55">
        <f t="shared" si="78"/>
        <v>178312.11778333332</v>
      </c>
      <c r="V155" s="54">
        <f t="shared" si="79"/>
        <v>534936.35334999999</v>
      </c>
      <c r="W155" s="55">
        <f t="shared" si="80"/>
        <v>178312.11778333332</v>
      </c>
      <c r="X155" s="55">
        <f t="shared" si="80"/>
        <v>178312.11778333332</v>
      </c>
      <c r="Y155" s="55">
        <f t="shared" si="80"/>
        <v>178312.11778333332</v>
      </c>
      <c r="Z155" s="54">
        <f t="shared" si="81"/>
        <v>534936.35334999999</v>
      </c>
    </row>
    <row r="156" spans="1:26" outlineLevel="2" x14ac:dyDescent="0.2">
      <c r="A156" s="59" t="str">
        <f>IFERROR(LEFT(#REF!,SEARCH("(",#REF!,1)-2),"")</f>
        <v/>
      </c>
      <c r="C156" s="47" t="s">
        <v>195</v>
      </c>
      <c r="E156" s="52">
        <v>2193777.7296500001</v>
      </c>
      <c r="F156" s="51"/>
      <c r="G156" s="52">
        <v>3420508</v>
      </c>
      <c r="K156" s="55">
        <f t="shared" si="74"/>
        <v>285042.33333333331</v>
      </c>
      <c r="L156" s="55">
        <f t="shared" si="74"/>
        <v>285042.33333333331</v>
      </c>
      <c r="M156" s="55">
        <f t="shared" si="74"/>
        <v>285042.33333333331</v>
      </c>
      <c r="N156" s="54">
        <f t="shared" si="75"/>
        <v>855127</v>
      </c>
      <c r="O156" s="55">
        <f t="shared" si="76"/>
        <v>285042.33333333331</v>
      </c>
      <c r="P156" s="55">
        <f t="shared" si="76"/>
        <v>285042.33333333331</v>
      </c>
      <c r="Q156" s="55">
        <f t="shared" si="76"/>
        <v>285042.33333333331</v>
      </c>
      <c r="R156" s="54">
        <f t="shared" si="77"/>
        <v>855127</v>
      </c>
      <c r="S156" s="55">
        <f t="shared" si="78"/>
        <v>285042.33333333331</v>
      </c>
      <c r="T156" s="55">
        <f t="shared" si="78"/>
        <v>285042.33333333331</v>
      </c>
      <c r="U156" s="55">
        <f t="shared" si="78"/>
        <v>285042.33333333331</v>
      </c>
      <c r="V156" s="54">
        <f t="shared" si="79"/>
        <v>855127</v>
      </c>
      <c r="W156" s="55">
        <f t="shared" si="80"/>
        <v>285042.33333333331</v>
      </c>
      <c r="X156" s="55">
        <f t="shared" si="80"/>
        <v>285042.33333333331</v>
      </c>
      <c r="Y156" s="55">
        <f t="shared" si="80"/>
        <v>285042.33333333331</v>
      </c>
      <c r="Z156" s="54">
        <f t="shared" si="81"/>
        <v>855127</v>
      </c>
    </row>
    <row r="157" spans="1:26" outlineLevel="2" x14ac:dyDescent="0.2">
      <c r="A157" s="59" t="str">
        <f>IFERROR(LEFT(#REF!,SEARCH("(",#REF!,1)-2),"")</f>
        <v/>
      </c>
      <c r="C157" s="47" t="s">
        <v>196</v>
      </c>
      <c r="E157" s="52">
        <v>173568.48</v>
      </c>
      <c r="F157" s="51"/>
      <c r="G157" s="52">
        <v>606571.01249999995</v>
      </c>
      <c r="K157" s="55">
        <f t="shared" si="74"/>
        <v>50547.584374999999</v>
      </c>
      <c r="L157" s="55">
        <f t="shared" si="74"/>
        <v>50547.584374999999</v>
      </c>
      <c r="M157" s="55">
        <f t="shared" si="74"/>
        <v>50547.584374999999</v>
      </c>
      <c r="N157" s="54">
        <f t="shared" si="75"/>
        <v>151642.75312499999</v>
      </c>
      <c r="O157" s="55">
        <f t="shared" si="76"/>
        <v>50547.584374999999</v>
      </c>
      <c r="P157" s="55">
        <f t="shared" si="76"/>
        <v>50547.584374999999</v>
      </c>
      <c r="Q157" s="55">
        <f t="shared" si="76"/>
        <v>50547.584374999999</v>
      </c>
      <c r="R157" s="54">
        <f t="shared" si="77"/>
        <v>151642.75312499999</v>
      </c>
      <c r="S157" s="55">
        <f t="shared" si="78"/>
        <v>50547.584374999999</v>
      </c>
      <c r="T157" s="55">
        <f t="shared" si="78"/>
        <v>50547.584374999999</v>
      </c>
      <c r="U157" s="55">
        <f t="shared" si="78"/>
        <v>50547.584374999999</v>
      </c>
      <c r="V157" s="54">
        <f t="shared" si="79"/>
        <v>151642.75312499999</v>
      </c>
      <c r="W157" s="55">
        <f t="shared" si="80"/>
        <v>50547.584374999999</v>
      </c>
      <c r="X157" s="55">
        <f t="shared" si="80"/>
        <v>50547.584374999999</v>
      </c>
      <c r="Y157" s="55">
        <f t="shared" si="80"/>
        <v>50547.584374999999</v>
      </c>
      <c r="Z157" s="54">
        <f t="shared" si="81"/>
        <v>151642.75312499999</v>
      </c>
    </row>
    <row r="158" spans="1:26" outlineLevel="2" x14ac:dyDescent="0.2">
      <c r="A158" s="59" t="str">
        <f>IFERROR(LEFT(#REF!,SEARCH("(",#REF!,1)-2),"")</f>
        <v/>
      </c>
      <c r="C158" s="47" t="s">
        <v>197</v>
      </c>
      <c r="E158" s="52">
        <v>2221797.4900000002</v>
      </c>
      <c r="F158" s="51"/>
      <c r="G158" s="52">
        <v>2223693</v>
      </c>
      <c r="K158" s="55">
        <f t="shared" si="74"/>
        <v>185307.75</v>
      </c>
      <c r="L158" s="55">
        <f t="shared" si="74"/>
        <v>185307.75</v>
      </c>
      <c r="M158" s="55">
        <f t="shared" si="74"/>
        <v>185307.75</v>
      </c>
      <c r="N158" s="54">
        <f t="shared" si="75"/>
        <v>555923.25</v>
      </c>
      <c r="O158" s="55">
        <f t="shared" si="76"/>
        <v>185307.75</v>
      </c>
      <c r="P158" s="55">
        <f t="shared" si="76"/>
        <v>185307.75</v>
      </c>
      <c r="Q158" s="55">
        <f t="shared" si="76"/>
        <v>185307.75</v>
      </c>
      <c r="R158" s="54">
        <f t="shared" si="77"/>
        <v>555923.25</v>
      </c>
      <c r="S158" s="55">
        <f t="shared" si="78"/>
        <v>185307.75</v>
      </c>
      <c r="T158" s="55">
        <f t="shared" si="78"/>
        <v>185307.75</v>
      </c>
      <c r="U158" s="55">
        <f t="shared" si="78"/>
        <v>185307.75</v>
      </c>
      <c r="V158" s="54">
        <f t="shared" si="79"/>
        <v>555923.25</v>
      </c>
      <c r="W158" s="55">
        <f t="shared" si="80"/>
        <v>185307.75</v>
      </c>
      <c r="X158" s="55">
        <f t="shared" si="80"/>
        <v>185307.75</v>
      </c>
      <c r="Y158" s="55">
        <f t="shared" si="80"/>
        <v>185307.75</v>
      </c>
      <c r="Z158" s="54">
        <f t="shared" si="81"/>
        <v>555923.25</v>
      </c>
    </row>
    <row r="159" spans="1:26" outlineLevel="2" x14ac:dyDescent="0.2">
      <c r="A159" s="59" t="str">
        <f>IFERROR(LEFT(#REF!,SEARCH("(",#REF!,1)-2),"")</f>
        <v/>
      </c>
      <c r="C159" s="47" t="s">
        <v>198</v>
      </c>
      <c r="E159" s="52">
        <v>1253930.75</v>
      </c>
      <c r="F159" s="51"/>
      <c r="G159" s="52">
        <v>1651487.53</v>
      </c>
      <c r="K159" s="55">
        <f t="shared" si="74"/>
        <v>137623.96083333335</v>
      </c>
      <c r="L159" s="55">
        <f t="shared" si="74"/>
        <v>137623.96083333335</v>
      </c>
      <c r="M159" s="55">
        <f t="shared" si="74"/>
        <v>137623.96083333335</v>
      </c>
      <c r="N159" s="54">
        <f t="shared" si="75"/>
        <v>412871.88250000007</v>
      </c>
      <c r="O159" s="55">
        <f t="shared" si="76"/>
        <v>137623.96083333335</v>
      </c>
      <c r="P159" s="55">
        <f t="shared" si="76"/>
        <v>137623.96083333335</v>
      </c>
      <c r="Q159" s="55">
        <f t="shared" si="76"/>
        <v>137623.96083333335</v>
      </c>
      <c r="R159" s="54">
        <f t="shared" si="77"/>
        <v>412871.88250000007</v>
      </c>
      <c r="S159" s="55">
        <f t="shared" si="78"/>
        <v>137623.96083333335</v>
      </c>
      <c r="T159" s="55">
        <f t="shared" si="78"/>
        <v>137623.96083333335</v>
      </c>
      <c r="U159" s="55">
        <f t="shared" si="78"/>
        <v>137623.96083333335</v>
      </c>
      <c r="V159" s="54">
        <f t="shared" si="79"/>
        <v>412871.88250000007</v>
      </c>
      <c r="W159" s="55">
        <f t="shared" si="80"/>
        <v>137623.96083333335</v>
      </c>
      <c r="X159" s="55">
        <f t="shared" si="80"/>
        <v>137623.96083333335</v>
      </c>
      <c r="Y159" s="55">
        <f t="shared" si="80"/>
        <v>137623.96083333335</v>
      </c>
      <c r="Z159" s="54">
        <f t="shared" si="81"/>
        <v>412871.88250000007</v>
      </c>
    </row>
    <row r="160" spans="1:26" outlineLevel="2" x14ac:dyDescent="0.2">
      <c r="A160" s="59" t="str">
        <f>IFERROR(LEFT(#REF!,SEARCH("(",#REF!,1)-2),"")</f>
        <v/>
      </c>
      <c r="C160" s="47" t="s">
        <v>199</v>
      </c>
      <c r="E160" s="52">
        <v>36223.25</v>
      </c>
      <c r="F160" s="51"/>
      <c r="G160" s="52">
        <v>5482.0104000000001</v>
      </c>
      <c r="K160" s="55">
        <f t="shared" si="74"/>
        <v>456.83420000000001</v>
      </c>
      <c r="L160" s="55">
        <f t="shared" si="74"/>
        <v>456.83420000000001</v>
      </c>
      <c r="M160" s="55">
        <f t="shared" si="74"/>
        <v>456.83420000000001</v>
      </c>
      <c r="N160" s="54">
        <f t="shared" si="75"/>
        <v>1370.5026</v>
      </c>
      <c r="O160" s="55">
        <f t="shared" si="76"/>
        <v>456.83420000000001</v>
      </c>
      <c r="P160" s="55">
        <f t="shared" si="76"/>
        <v>456.83420000000001</v>
      </c>
      <c r="Q160" s="55">
        <f t="shared" si="76"/>
        <v>456.83420000000001</v>
      </c>
      <c r="R160" s="54">
        <f t="shared" si="77"/>
        <v>1370.5026</v>
      </c>
      <c r="S160" s="55">
        <f t="shared" si="78"/>
        <v>456.83420000000001</v>
      </c>
      <c r="T160" s="55">
        <f t="shared" si="78"/>
        <v>456.83420000000001</v>
      </c>
      <c r="U160" s="55">
        <f t="shared" si="78"/>
        <v>456.83420000000001</v>
      </c>
      <c r="V160" s="54">
        <f t="shared" si="79"/>
        <v>1370.5026</v>
      </c>
      <c r="W160" s="55">
        <f t="shared" si="80"/>
        <v>456.83420000000001</v>
      </c>
      <c r="X160" s="55">
        <f t="shared" si="80"/>
        <v>456.83420000000001</v>
      </c>
      <c r="Y160" s="55">
        <f t="shared" si="80"/>
        <v>456.83420000000001</v>
      </c>
      <c r="Z160" s="54">
        <f t="shared" si="81"/>
        <v>1370.5026</v>
      </c>
    </row>
    <row r="161" spans="1:26" outlineLevel="2" x14ac:dyDescent="0.2">
      <c r="A161" s="59" t="str">
        <f>IFERROR(LEFT(#REF!,SEARCH("(",#REF!,1)-2),"")</f>
        <v/>
      </c>
      <c r="C161" s="47" t="s">
        <v>200</v>
      </c>
      <c r="E161" s="52">
        <v>1829515.63</v>
      </c>
      <c r="F161" s="51"/>
      <c r="G161" s="52">
        <v>3386719.73999999</v>
      </c>
      <c r="K161" s="55">
        <f t="shared" si="74"/>
        <v>282226.64499999915</v>
      </c>
      <c r="L161" s="55">
        <f t="shared" si="74"/>
        <v>282226.64499999915</v>
      </c>
      <c r="M161" s="55">
        <f t="shared" si="74"/>
        <v>282226.64499999915</v>
      </c>
      <c r="N161" s="54">
        <f t="shared" si="75"/>
        <v>846679.93499999749</v>
      </c>
      <c r="O161" s="55">
        <f t="shared" si="76"/>
        <v>282226.64499999915</v>
      </c>
      <c r="P161" s="55">
        <f t="shared" si="76"/>
        <v>282226.64499999915</v>
      </c>
      <c r="Q161" s="55">
        <f t="shared" si="76"/>
        <v>282226.64499999915</v>
      </c>
      <c r="R161" s="54">
        <f t="shared" si="77"/>
        <v>846679.93499999749</v>
      </c>
      <c r="S161" s="55">
        <f t="shared" si="78"/>
        <v>282226.64499999915</v>
      </c>
      <c r="T161" s="55">
        <f t="shared" si="78"/>
        <v>282226.64499999915</v>
      </c>
      <c r="U161" s="55">
        <f t="shared" si="78"/>
        <v>282226.64499999915</v>
      </c>
      <c r="V161" s="54">
        <f t="shared" si="79"/>
        <v>846679.93499999749</v>
      </c>
      <c r="W161" s="55">
        <f t="shared" si="80"/>
        <v>282226.64499999915</v>
      </c>
      <c r="X161" s="55">
        <f t="shared" si="80"/>
        <v>282226.64499999915</v>
      </c>
      <c r="Y161" s="55">
        <f t="shared" si="80"/>
        <v>282226.64499999915</v>
      </c>
      <c r="Z161" s="54">
        <f t="shared" si="81"/>
        <v>846679.93499999749</v>
      </c>
    </row>
    <row r="162" spans="1:26" outlineLevel="2" x14ac:dyDescent="0.2">
      <c r="A162" s="59" t="str">
        <f>IFERROR(LEFT(#REF!,SEARCH("(",#REF!,1)-2),"")</f>
        <v/>
      </c>
      <c r="C162" s="47" t="s">
        <v>201</v>
      </c>
      <c r="E162" s="52">
        <v>7017725.1200000001</v>
      </c>
      <c r="F162" s="51"/>
      <c r="G162" s="52">
        <v>7879048.2199999997</v>
      </c>
      <c r="K162" s="55">
        <f t="shared" si="74"/>
        <v>656587.35166666668</v>
      </c>
      <c r="L162" s="55">
        <f t="shared" si="74"/>
        <v>656587.35166666668</v>
      </c>
      <c r="M162" s="55">
        <f t="shared" si="74"/>
        <v>656587.35166666668</v>
      </c>
      <c r="N162" s="54">
        <f t="shared" si="75"/>
        <v>1969762.0550000002</v>
      </c>
      <c r="O162" s="55">
        <f t="shared" si="76"/>
        <v>656587.35166666668</v>
      </c>
      <c r="P162" s="55">
        <f t="shared" si="76"/>
        <v>656587.35166666668</v>
      </c>
      <c r="Q162" s="55">
        <f t="shared" si="76"/>
        <v>656587.35166666668</v>
      </c>
      <c r="R162" s="54">
        <f t="shared" si="77"/>
        <v>1969762.0550000002</v>
      </c>
      <c r="S162" s="55">
        <f t="shared" si="78"/>
        <v>656587.35166666668</v>
      </c>
      <c r="T162" s="55">
        <f t="shared" si="78"/>
        <v>656587.35166666668</v>
      </c>
      <c r="U162" s="55">
        <f t="shared" si="78"/>
        <v>656587.35166666668</v>
      </c>
      <c r="V162" s="54">
        <f t="shared" si="79"/>
        <v>1969762.0550000002</v>
      </c>
      <c r="W162" s="55">
        <f t="shared" si="80"/>
        <v>656587.35166666668</v>
      </c>
      <c r="X162" s="55">
        <f t="shared" si="80"/>
        <v>656587.35166666668</v>
      </c>
      <c r="Y162" s="55">
        <f t="shared" si="80"/>
        <v>656587.35166666668</v>
      </c>
      <c r="Z162" s="54">
        <f t="shared" si="81"/>
        <v>1969762.0550000002</v>
      </c>
    </row>
    <row r="163" spans="1:26" outlineLevel="2" x14ac:dyDescent="0.2">
      <c r="A163" s="59" t="str">
        <f>IFERROR(LEFT(#REF!,SEARCH("(",#REF!,1)-2),"")</f>
        <v/>
      </c>
      <c r="C163" s="47" t="s">
        <v>202</v>
      </c>
      <c r="E163" s="52">
        <v>161667</v>
      </c>
      <c r="F163" s="51"/>
      <c r="G163" s="52">
        <v>139000</v>
      </c>
      <c r="K163" s="55">
        <f t="shared" si="74"/>
        <v>11583.333333333334</v>
      </c>
      <c r="L163" s="55">
        <f t="shared" si="74"/>
        <v>11583.333333333334</v>
      </c>
      <c r="M163" s="55">
        <f t="shared" si="74"/>
        <v>11583.333333333334</v>
      </c>
      <c r="N163" s="54">
        <f t="shared" si="75"/>
        <v>34750</v>
      </c>
      <c r="O163" s="55">
        <f t="shared" si="76"/>
        <v>11583.333333333334</v>
      </c>
      <c r="P163" s="55">
        <f t="shared" si="76"/>
        <v>11583.333333333334</v>
      </c>
      <c r="Q163" s="55">
        <f t="shared" si="76"/>
        <v>11583.333333333334</v>
      </c>
      <c r="R163" s="54">
        <f t="shared" si="77"/>
        <v>34750</v>
      </c>
      <c r="S163" s="55">
        <f t="shared" si="78"/>
        <v>11583.333333333334</v>
      </c>
      <c r="T163" s="55">
        <f t="shared" si="78"/>
        <v>11583.333333333334</v>
      </c>
      <c r="U163" s="55">
        <f t="shared" si="78"/>
        <v>11583.333333333334</v>
      </c>
      <c r="V163" s="54">
        <f t="shared" si="79"/>
        <v>34750</v>
      </c>
      <c r="W163" s="55">
        <f t="shared" si="80"/>
        <v>11583.333333333334</v>
      </c>
      <c r="X163" s="55">
        <f t="shared" si="80"/>
        <v>11583.333333333334</v>
      </c>
      <c r="Y163" s="55">
        <f t="shared" si="80"/>
        <v>11583.333333333334</v>
      </c>
      <c r="Z163" s="54">
        <f t="shared" si="81"/>
        <v>34750</v>
      </c>
    </row>
    <row r="164" spans="1:26" outlineLevel="2" x14ac:dyDescent="0.2">
      <c r="A164" s="59" t="str">
        <f>IFERROR(LEFT(#REF!,SEARCH("(",#REF!,1)-2),"")</f>
        <v/>
      </c>
      <c r="C164" s="47" t="s">
        <v>203</v>
      </c>
      <c r="E164" s="52">
        <v>0</v>
      </c>
      <c r="F164" s="51"/>
      <c r="G164" s="52">
        <v>0</v>
      </c>
      <c r="K164" s="55">
        <f t="shared" si="74"/>
        <v>0</v>
      </c>
      <c r="L164" s="55">
        <f t="shared" si="74"/>
        <v>0</v>
      </c>
      <c r="M164" s="55">
        <f t="shared" si="74"/>
        <v>0</v>
      </c>
      <c r="N164" s="54">
        <f t="shared" si="75"/>
        <v>0</v>
      </c>
      <c r="O164" s="55">
        <f t="shared" si="76"/>
        <v>0</v>
      </c>
      <c r="P164" s="55">
        <f t="shared" si="76"/>
        <v>0</v>
      </c>
      <c r="Q164" s="55">
        <f t="shared" si="76"/>
        <v>0</v>
      </c>
      <c r="R164" s="54">
        <f t="shared" si="77"/>
        <v>0</v>
      </c>
      <c r="S164" s="55">
        <f t="shared" si="78"/>
        <v>0</v>
      </c>
      <c r="T164" s="55">
        <f t="shared" si="78"/>
        <v>0</v>
      </c>
      <c r="U164" s="55">
        <f t="shared" si="78"/>
        <v>0</v>
      </c>
      <c r="V164" s="54">
        <f t="shared" si="79"/>
        <v>0</v>
      </c>
      <c r="W164" s="55">
        <f t="shared" si="80"/>
        <v>0</v>
      </c>
      <c r="X164" s="55">
        <f t="shared" si="80"/>
        <v>0</v>
      </c>
      <c r="Y164" s="55">
        <f t="shared" si="80"/>
        <v>0</v>
      </c>
      <c r="Z164" s="54">
        <f t="shared" si="81"/>
        <v>0</v>
      </c>
    </row>
    <row r="165" spans="1:26" outlineLevel="2" x14ac:dyDescent="0.2">
      <c r="A165" s="59"/>
      <c r="C165" s="58"/>
      <c r="D165" s="57"/>
      <c r="E165" s="56"/>
      <c r="F165" s="51"/>
      <c r="G165" s="56"/>
      <c r="K165" s="55">
        <f t="shared" si="74"/>
        <v>0</v>
      </c>
      <c r="L165" s="55">
        <f t="shared" si="74"/>
        <v>0</v>
      </c>
      <c r="M165" s="55">
        <f t="shared" si="74"/>
        <v>0</v>
      </c>
      <c r="N165" s="54">
        <f t="shared" si="75"/>
        <v>0</v>
      </c>
      <c r="O165" s="55">
        <f t="shared" si="76"/>
        <v>0</v>
      </c>
      <c r="P165" s="55">
        <f t="shared" si="76"/>
        <v>0</v>
      </c>
      <c r="Q165" s="55">
        <f t="shared" si="76"/>
        <v>0</v>
      </c>
      <c r="R165" s="54">
        <f t="shared" si="77"/>
        <v>0</v>
      </c>
      <c r="S165" s="55">
        <f t="shared" si="78"/>
        <v>0</v>
      </c>
      <c r="T165" s="55">
        <f t="shared" si="78"/>
        <v>0</v>
      </c>
      <c r="U165" s="55">
        <f t="shared" si="78"/>
        <v>0</v>
      </c>
      <c r="V165" s="54">
        <f t="shared" si="79"/>
        <v>0</v>
      </c>
      <c r="W165" s="55">
        <f t="shared" si="80"/>
        <v>0</v>
      </c>
      <c r="X165" s="55">
        <f t="shared" si="80"/>
        <v>0</v>
      </c>
      <c r="Y165" s="55">
        <f t="shared" si="80"/>
        <v>0</v>
      </c>
      <c r="Z165" s="54">
        <f t="shared" si="81"/>
        <v>0</v>
      </c>
    </row>
    <row r="166" spans="1:26" outlineLevel="1" x14ac:dyDescent="0.2">
      <c r="A166" s="53"/>
      <c r="C166" s="47" t="s">
        <v>87</v>
      </c>
      <c r="E166" s="51">
        <f>SUM(E151:E165)</f>
        <v>18801265.83787391</v>
      </c>
      <c r="F166" s="51"/>
      <c r="G166" s="51">
        <f>SUM(G151:G165)</f>
        <v>23313186.784523897</v>
      </c>
      <c r="K166" s="61">
        <f>SUM(K152:K165)</f>
        <v>1942765.5653769916</v>
      </c>
      <c r="L166" s="61">
        <f>SUM(L152:L165)</f>
        <v>1942765.5653769916</v>
      </c>
      <c r="M166" s="61">
        <f>SUM(M152:M165)</f>
        <v>1942765.5653769916</v>
      </c>
      <c r="N166" s="61">
        <f t="shared" si="75"/>
        <v>5828296.6961309751</v>
      </c>
      <c r="O166" s="61">
        <f>SUM(O152:O165)</f>
        <v>1942765.5653769916</v>
      </c>
      <c r="P166" s="61">
        <f>SUM(P152:P165)</f>
        <v>1942765.5653769916</v>
      </c>
      <c r="Q166" s="61">
        <f>SUM(Q152:Q165)</f>
        <v>1942765.5653769916</v>
      </c>
      <c r="R166" s="61">
        <f t="shared" si="77"/>
        <v>5828296.6961309751</v>
      </c>
      <c r="S166" s="61">
        <f>SUM(S152:S165)</f>
        <v>1942765.5653769916</v>
      </c>
      <c r="T166" s="61">
        <f>SUM(T152:T165)</f>
        <v>1942765.5653769916</v>
      </c>
      <c r="U166" s="61">
        <f>SUM(U152:U165)</f>
        <v>1942765.5653769916</v>
      </c>
      <c r="V166" s="61">
        <f t="shared" si="79"/>
        <v>5828296.6961309751</v>
      </c>
      <c r="W166" s="61">
        <f>SUM(W152:W165)</f>
        <v>1942765.5653769916</v>
      </c>
      <c r="X166" s="61">
        <f>SUM(X152:X165)</f>
        <v>1942765.5653769916</v>
      </c>
      <c r="Y166" s="61">
        <f>SUM(Y152:Y165)</f>
        <v>1942765.5653769916</v>
      </c>
      <c r="Z166" s="61">
        <f t="shared" si="81"/>
        <v>5828296.6961309751</v>
      </c>
    </row>
    <row r="167" spans="1:26" outlineLevel="1" x14ac:dyDescent="0.2">
      <c r="A167" s="53"/>
      <c r="E167" s="52"/>
      <c r="F167" s="51"/>
      <c r="G167" s="52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1:26" outlineLevel="1" x14ac:dyDescent="0.2">
      <c r="A168" s="53"/>
      <c r="E168" s="52"/>
      <c r="F168" s="51"/>
      <c r="G168" s="52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1:26" outlineLevel="1" x14ac:dyDescent="0.2">
      <c r="A169" s="53"/>
      <c r="B169" s="60" t="s">
        <v>86</v>
      </c>
      <c r="E169" s="52"/>
      <c r="F169" s="51"/>
      <c r="G169" s="52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1:26" hidden="1" outlineLevel="2" x14ac:dyDescent="0.2">
      <c r="A170" s="59" t="str">
        <f>IFERROR(LEFT(#REF!,SEARCH("(",#REF!,1)-2),"")</f>
        <v/>
      </c>
      <c r="C170" s="47" t="s">
        <v>123</v>
      </c>
      <c r="E170" s="52"/>
      <c r="F170" s="51"/>
      <c r="G170" s="52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1:26" outlineLevel="2" x14ac:dyDescent="0.2">
      <c r="A171" s="59" t="str">
        <f>IFERROR(LEFT(#REF!,SEARCH("(",#REF!,1)-2),"")</f>
        <v/>
      </c>
      <c r="C171" s="47" t="s">
        <v>204</v>
      </c>
      <c r="E171" s="52">
        <v>230000</v>
      </c>
      <c r="F171" s="51"/>
      <c r="G171" s="52">
        <v>201475</v>
      </c>
      <c r="K171" s="55">
        <f t="shared" ref="K171:M178" si="82">$G171/12</f>
        <v>16789.583333333332</v>
      </c>
      <c r="L171" s="55">
        <f t="shared" si="82"/>
        <v>16789.583333333332</v>
      </c>
      <c r="M171" s="55">
        <f t="shared" si="82"/>
        <v>16789.583333333332</v>
      </c>
      <c r="N171" s="54">
        <f t="shared" ref="N171:N179" si="83">SUM(K171:M171)</f>
        <v>50368.75</v>
      </c>
      <c r="O171" s="55">
        <f t="shared" ref="O171:Q178" si="84">$G171/12</f>
        <v>16789.583333333332</v>
      </c>
      <c r="P171" s="55">
        <f t="shared" si="84"/>
        <v>16789.583333333332</v>
      </c>
      <c r="Q171" s="55">
        <f t="shared" si="84"/>
        <v>16789.583333333332</v>
      </c>
      <c r="R171" s="54">
        <f t="shared" ref="R171:R179" si="85">SUM(O171:Q171)</f>
        <v>50368.75</v>
      </c>
      <c r="S171" s="55">
        <f t="shared" ref="S171:U178" si="86">$G171/12</f>
        <v>16789.583333333332</v>
      </c>
      <c r="T171" s="55">
        <f t="shared" si="86"/>
        <v>16789.583333333332</v>
      </c>
      <c r="U171" s="55">
        <f t="shared" si="86"/>
        <v>16789.583333333332</v>
      </c>
      <c r="V171" s="54">
        <f t="shared" ref="V171:V179" si="87">SUM(S171:U171)</f>
        <v>50368.75</v>
      </c>
      <c r="W171" s="55">
        <f t="shared" ref="W171:Y178" si="88">$G171/12</f>
        <v>16789.583333333332</v>
      </c>
      <c r="X171" s="55">
        <f t="shared" si="88"/>
        <v>16789.583333333332</v>
      </c>
      <c r="Y171" s="55">
        <f t="shared" si="88"/>
        <v>16789.583333333332</v>
      </c>
      <c r="Z171" s="54">
        <f t="shared" ref="Z171:Z179" si="89">SUM(W171:Y171)</f>
        <v>50368.75</v>
      </c>
    </row>
    <row r="172" spans="1:26" outlineLevel="2" x14ac:dyDescent="0.2">
      <c r="A172" s="59" t="str">
        <f>IFERROR(LEFT(#REF!,SEARCH("(",#REF!,1)-2),"")</f>
        <v/>
      </c>
      <c r="C172" s="47" t="s">
        <v>205</v>
      </c>
      <c r="E172" s="52">
        <v>113400</v>
      </c>
      <c r="F172" s="51"/>
      <c r="G172" s="52">
        <v>110579</v>
      </c>
      <c r="K172" s="55">
        <f t="shared" si="82"/>
        <v>9214.9166666666661</v>
      </c>
      <c r="L172" s="55">
        <f t="shared" si="82"/>
        <v>9214.9166666666661</v>
      </c>
      <c r="M172" s="55">
        <f t="shared" si="82"/>
        <v>9214.9166666666661</v>
      </c>
      <c r="N172" s="54">
        <f t="shared" si="83"/>
        <v>27644.75</v>
      </c>
      <c r="O172" s="55">
        <f t="shared" si="84"/>
        <v>9214.9166666666661</v>
      </c>
      <c r="P172" s="55">
        <f t="shared" si="84"/>
        <v>9214.9166666666661</v>
      </c>
      <c r="Q172" s="55">
        <f t="shared" si="84"/>
        <v>9214.9166666666661</v>
      </c>
      <c r="R172" s="54">
        <f t="shared" si="85"/>
        <v>27644.75</v>
      </c>
      <c r="S172" s="55">
        <f t="shared" si="86"/>
        <v>9214.9166666666661</v>
      </c>
      <c r="T172" s="55">
        <f t="shared" si="86"/>
        <v>9214.9166666666661</v>
      </c>
      <c r="U172" s="55">
        <f t="shared" si="86"/>
        <v>9214.9166666666661</v>
      </c>
      <c r="V172" s="54">
        <f t="shared" si="87"/>
        <v>27644.75</v>
      </c>
      <c r="W172" s="55">
        <f t="shared" si="88"/>
        <v>9214.9166666666661</v>
      </c>
      <c r="X172" s="55">
        <f t="shared" si="88"/>
        <v>9214.9166666666661</v>
      </c>
      <c r="Y172" s="55">
        <f t="shared" si="88"/>
        <v>9214.9166666666661</v>
      </c>
      <c r="Z172" s="54">
        <f t="shared" si="89"/>
        <v>27644.75</v>
      </c>
    </row>
    <row r="173" spans="1:26" outlineLevel="2" x14ac:dyDescent="0.2">
      <c r="A173" s="59" t="str">
        <f>IFERROR(LEFT(#REF!,SEARCH("(",#REF!,1)-2),"")</f>
        <v/>
      </c>
      <c r="C173" s="47" t="s">
        <v>206</v>
      </c>
      <c r="E173" s="52">
        <v>1611216</v>
      </c>
      <c r="F173" s="51"/>
      <c r="G173" s="52">
        <v>891619</v>
      </c>
      <c r="K173" s="55">
        <f t="shared" si="82"/>
        <v>74301.583333333328</v>
      </c>
      <c r="L173" s="55">
        <f t="shared" si="82"/>
        <v>74301.583333333328</v>
      </c>
      <c r="M173" s="55">
        <f t="shared" si="82"/>
        <v>74301.583333333328</v>
      </c>
      <c r="N173" s="54">
        <f t="shared" si="83"/>
        <v>222904.75</v>
      </c>
      <c r="O173" s="55">
        <f t="shared" si="84"/>
        <v>74301.583333333328</v>
      </c>
      <c r="P173" s="55">
        <f t="shared" si="84"/>
        <v>74301.583333333328</v>
      </c>
      <c r="Q173" s="55">
        <f t="shared" si="84"/>
        <v>74301.583333333328</v>
      </c>
      <c r="R173" s="54">
        <f t="shared" si="85"/>
        <v>222904.75</v>
      </c>
      <c r="S173" s="55">
        <f t="shared" si="86"/>
        <v>74301.583333333328</v>
      </c>
      <c r="T173" s="55">
        <f t="shared" si="86"/>
        <v>74301.583333333328</v>
      </c>
      <c r="U173" s="55">
        <f t="shared" si="86"/>
        <v>74301.583333333328</v>
      </c>
      <c r="V173" s="54">
        <f t="shared" si="87"/>
        <v>222904.75</v>
      </c>
      <c r="W173" s="55">
        <f t="shared" si="88"/>
        <v>74301.583333333328</v>
      </c>
      <c r="X173" s="55">
        <f t="shared" si="88"/>
        <v>74301.583333333328</v>
      </c>
      <c r="Y173" s="55">
        <f t="shared" si="88"/>
        <v>74301.583333333328</v>
      </c>
      <c r="Z173" s="54">
        <f t="shared" si="89"/>
        <v>222904.75</v>
      </c>
    </row>
    <row r="174" spans="1:26" outlineLevel="2" x14ac:dyDescent="0.2">
      <c r="A174" s="59" t="str">
        <f>IFERROR(LEFT(#REF!,SEARCH("(",#REF!,1)-2),"")</f>
        <v/>
      </c>
      <c r="C174" s="47" t="s">
        <v>207</v>
      </c>
      <c r="E174" s="52">
        <v>122000</v>
      </c>
      <c r="F174" s="51"/>
      <c r="G174" s="52">
        <v>200000</v>
      </c>
      <c r="K174" s="55">
        <f t="shared" si="82"/>
        <v>16666.666666666668</v>
      </c>
      <c r="L174" s="55">
        <f t="shared" si="82"/>
        <v>16666.666666666668</v>
      </c>
      <c r="M174" s="55">
        <f t="shared" si="82"/>
        <v>16666.666666666668</v>
      </c>
      <c r="N174" s="54">
        <f t="shared" si="83"/>
        <v>50000</v>
      </c>
      <c r="O174" s="55">
        <f t="shared" si="84"/>
        <v>16666.666666666668</v>
      </c>
      <c r="P174" s="55">
        <f t="shared" si="84"/>
        <v>16666.666666666668</v>
      </c>
      <c r="Q174" s="55">
        <f t="shared" si="84"/>
        <v>16666.666666666668</v>
      </c>
      <c r="R174" s="54">
        <f t="shared" si="85"/>
        <v>50000</v>
      </c>
      <c r="S174" s="55">
        <f t="shared" si="86"/>
        <v>16666.666666666668</v>
      </c>
      <c r="T174" s="55">
        <f t="shared" si="86"/>
        <v>16666.666666666668</v>
      </c>
      <c r="U174" s="55">
        <f t="shared" si="86"/>
        <v>16666.666666666668</v>
      </c>
      <c r="V174" s="54">
        <f t="shared" si="87"/>
        <v>50000</v>
      </c>
      <c r="W174" s="55">
        <f t="shared" si="88"/>
        <v>16666.666666666668</v>
      </c>
      <c r="X174" s="55">
        <f t="shared" si="88"/>
        <v>16666.666666666668</v>
      </c>
      <c r="Y174" s="55">
        <f t="shared" si="88"/>
        <v>16666.666666666668</v>
      </c>
      <c r="Z174" s="54">
        <f t="shared" si="89"/>
        <v>50000</v>
      </c>
    </row>
    <row r="175" spans="1:26" outlineLevel="2" x14ac:dyDescent="0.2">
      <c r="A175" s="59" t="str">
        <f>IFERROR(LEFT(#REF!,SEARCH("(",#REF!,1)-2),"")</f>
        <v/>
      </c>
      <c r="C175" s="47" t="s">
        <v>208</v>
      </c>
      <c r="E175" s="52">
        <v>859310</v>
      </c>
      <c r="F175" s="51"/>
      <c r="G175" s="52">
        <v>792800</v>
      </c>
      <c r="K175" s="55">
        <f t="shared" si="82"/>
        <v>66066.666666666672</v>
      </c>
      <c r="L175" s="55">
        <f t="shared" si="82"/>
        <v>66066.666666666672</v>
      </c>
      <c r="M175" s="55">
        <f t="shared" si="82"/>
        <v>66066.666666666672</v>
      </c>
      <c r="N175" s="54">
        <f t="shared" si="83"/>
        <v>198200</v>
      </c>
      <c r="O175" s="55">
        <f t="shared" si="84"/>
        <v>66066.666666666672</v>
      </c>
      <c r="P175" s="55">
        <f t="shared" si="84"/>
        <v>66066.666666666672</v>
      </c>
      <c r="Q175" s="55">
        <f t="shared" si="84"/>
        <v>66066.666666666672</v>
      </c>
      <c r="R175" s="54">
        <f t="shared" si="85"/>
        <v>198200</v>
      </c>
      <c r="S175" s="55">
        <f t="shared" si="86"/>
        <v>66066.666666666672</v>
      </c>
      <c r="T175" s="55">
        <f t="shared" si="86"/>
        <v>66066.666666666672</v>
      </c>
      <c r="U175" s="55">
        <f t="shared" si="86"/>
        <v>66066.666666666672</v>
      </c>
      <c r="V175" s="54">
        <f t="shared" si="87"/>
        <v>198200</v>
      </c>
      <c r="W175" s="55">
        <f t="shared" si="88"/>
        <v>66066.666666666672</v>
      </c>
      <c r="X175" s="55">
        <f t="shared" si="88"/>
        <v>66066.666666666672</v>
      </c>
      <c r="Y175" s="55">
        <f t="shared" si="88"/>
        <v>66066.666666666672</v>
      </c>
      <c r="Z175" s="54">
        <f t="shared" si="89"/>
        <v>198200</v>
      </c>
    </row>
    <row r="176" spans="1:26" outlineLevel="2" x14ac:dyDescent="0.2">
      <c r="A176" s="59" t="str">
        <f>IFERROR(LEFT(#REF!,SEARCH("(",#REF!,1)-2),"")</f>
        <v/>
      </c>
      <c r="C176" s="47" t="s">
        <v>209</v>
      </c>
      <c r="E176" s="52">
        <v>0</v>
      </c>
      <c r="F176" s="51"/>
      <c r="G176" s="52">
        <v>0</v>
      </c>
      <c r="K176" s="55">
        <f t="shared" si="82"/>
        <v>0</v>
      </c>
      <c r="L176" s="55">
        <f t="shared" si="82"/>
        <v>0</v>
      </c>
      <c r="M176" s="55">
        <f t="shared" si="82"/>
        <v>0</v>
      </c>
      <c r="N176" s="54">
        <f t="shared" si="83"/>
        <v>0</v>
      </c>
      <c r="O176" s="55">
        <f t="shared" si="84"/>
        <v>0</v>
      </c>
      <c r="P176" s="55">
        <f t="shared" si="84"/>
        <v>0</v>
      </c>
      <c r="Q176" s="55">
        <f t="shared" si="84"/>
        <v>0</v>
      </c>
      <c r="R176" s="54">
        <f t="shared" si="85"/>
        <v>0</v>
      </c>
      <c r="S176" s="55">
        <f t="shared" si="86"/>
        <v>0</v>
      </c>
      <c r="T176" s="55">
        <f t="shared" si="86"/>
        <v>0</v>
      </c>
      <c r="U176" s="55">
        <f t="shared" si="86"/>
        <v>0</v>
      </c>
      <c r="V176" s="54">
        <f t="shared" si="87"/>
        <v>0</v>
      </c>
      <c r="W176" s="55">
        <f t="shared" si="88"/>
        <v>0</v>
      </c>
      <c r="X176" s="55">
        <f t="shared" si="88"/>
        <v>0</v>
      </c>
      <c r="Y176" s="55">
        <f t="shared" si="88"/>
        <v>0</v>
      </c>
      <c r="Z176" s="54">
        <f t="shared" si="89"/>
        <v>0</v>
      </c>
    </row>
    <row r="177" spans="1:26" hidden="1" outlineLevel="2" x14ac:dyDescent="0.2">
      <c r="A177" s="59" t="str">
        <f>IFERROR(LEFT(#REF!,SEARCH("(",#REF!,1)-2),"")</f>
        <v/>
      </c>
      <c r="C177" s="47" t="s">
        <v>210</v>
      </c>
      <c r="E177" s="52">
        <v>0</v>
      </c>
      <c r="F177" s="51"/>
      <c r="G177" s="52">
        <v>0</v>
      </c>
      <c r="K177" s="55">
        <f t="shared" si="82"/>
        <v>0</v>
      </c>
      <c r="L177" s="55">
        <f t="shared" si="82"/>
        <v>0</v>
      </c>
      <c r="M177" s="55">
        <f t="shared" si="82"/>
        <v>0</v>
      </c>
      <c r="N177" s="54">
        <f t="shared" si="83"/>
        <v>0</v>
      </c>
      <c r="O177" s="55">
        <f t="shared" si="84"/>
        <v>0</v>
      </c>
      <c r="P177" s="55">
        <f t="shared" si="84"/>
        <v>0</v>
      </c>
      <c r="Q177" s="55">
        <f t="shared" si="84"/>
        <v>0</v>
      </c>
      <c r="R177" s="54">
        <f t="shared" si="85"/>
        <v>0</v>
      </c>
      <c r="S177" s="55">
        <f t="shared" si="86"/>
        <v>0</v>
      </c>
      <c r="T177" s="55">
        <f t="shared" si="86"/>
        <v>0</v>
      </c>
      <c r="U177" s="55">
        <f t="shared" si="86"/>
        <v>0</v>
      </c>
      <c r="V177" s="54">
        <f t="shared" si="87"/>
        <v>0</v>
      </c>
      <c r="W177" s="55">
        <f t="shared" si="88"/>
        <v>0</v>
      </c>
      <c r="X177" s="55">
        <f t="shared" si="88"/>
        <v>0</v>
      </c>
      <c r="Y177" s="55">
        <f t="shared" si="88"/>
        <v>0</v>
      </c>
      <c r="Z177" s="54">
        <f t="shared" si="89"/>
        <v>0</v>
      </c>
    </row>
    <row r="178" spans="1:26" outlineLevel="2" x14ac:dyDescent="0.2">
      <c r="A178" s="59"/>
      <c r="C178" s="58"/>
      <c r="D178" s="57"/>
      <c r="E178" s="56"/>
      <c r="F178" s="51"/>
      <c r="G178" s="56"/>
      <c r="K178" s="55">
        <f t="shared" si="82"/>
        <v>0</v>
      </c>
      <c r="L178" s="55">
        <f t="shared" si="82"/>
        <v>0</v>
      </c>
      <c r="M178" s="55">
        <f t="shared" si="82"/>
        <v>0</v>
      </c>
      <c r="N178" s="54">
        <f t="shared" si="83"/>
        <v>0</v>
      </c>
      <c r="O178" s="55">
        <f t="shared" si="84"/>
        <v>0</v>
      </c>
      <c r="P178" s="55">
        <f t="shared" si="84"/>
        <v>0</v>
      </c>
      <c r="Q178" s="55">
        <f t="shared" si="84"/>
        <v>0</v>
      </c>
      <c r="R178" s="54">
        <f t="shared" si="85"/>
        <v>0</v>
      </c>
      <c r="S178" s="55">
        <f t="shared" si="86"/>
        <v>0</v>
      </c>
      <c r="T178" s="55">
        <f t="shared" si="86"/>
        <v>0</v>
      </c>
      <c r="U178" s="55">
        <f t="shared" si="86"/>
        <v>0</v>
      </c>
      <c r="V178" s="54">
        <f t="shared" si="87"/>
        <v>0</v>
      </c>
      <c r="W178" s="55">
        <f t="shared" si="88"/>
        <v>0</v>
      </c>
      <c r="X178" s="55">
        <f t="shared" si="88"/>
        <v>0</v>
      </c>
      <c r="Y178" s="55">
        <f t="shared" si="88"/>
        <v>0</v>
      </c>
      <c r="Z178" s="54">
        <f t="shared" si="89"/>
        <v>0</v>
      </c>
    </row>
    <row r="179" spans="1:26" outlineLevel="1" x14ac:dyDescent="0.2">
      <c r="A179" s="53"/>
      <c r="C179" s="47" t="s">
        <v>85</v>
      </c>
      <c r="E179" s="51">
        <f>SUM(E170:E178)</f>
        <v>2935926</v>
      </c>
      <c r="F179" s="51"/>
      <c r="G179" s="51">
        <f>SUM(G170:G178)</f>
        <v>2196473</v>
      </c>
      <c r="K179" s="61">
        <f>SUM(K171:K178)</f>
        <v>183039.41666666669</v>
      </c>
      <c r="L179" s="61">
        <f>SUM(L171:L178)</f>
        <v>183039.41666666669</v>
      </c>
      <c r="M179" s="61">
        <f>SUM(M171:M178)</f>
        <v>183039.41666666669</v>
      </c>
      <c r="N179" s="61">
        <f t="shared" si="83"/>
        <v>549118.25</v>
      </c>
      <c r="O179" s="61">
        <f>SUM(O171:O178)</f>
        <v>183039.41666666669</v>
      </c>
      <c r="P179" s="61">
        <f>SUM(P171:P178)</f>
        <v>183039.41666666669</v>
      </c>
      <c r="Q179" s="61">
        <f>SUM(Q171:Q178)</f>
        <v>183039.41666666669</v>
      </c>
      <c r="R179" s="61">
        <f t="shared" si="85"/>
        <v>549118.25</v>
      </c>
      <c r="S179" s="61">
        <f>SUM(S171:S178)</f>
        <v>183039.41666666669</v>
      </c>
      <c r="T179" s="61">
        <f>SUM(T171:T178)</f>
        <v>183039.41666666669</v>
      </c>
      <c r="U179" s="61">
        <f>SUM(U171:U178)</f>
        <v>183039.41666666669</v>
      </c>
      <c r="V179" s="61">
        <f t="shared" si="87"/>
        <v>549118.25</v>
      </c>
      <c r="W179" s="61">
        <f>SUM(W171:W178)</f>
        <v>183039.41666666669</v>
      </c>
      <c r="X179" s="61">
        <f>SUM(X171:X178)</f>
        <v>183039.41666666669</v>
      </c>
      <c r="Y179" s="61">
        <f>SUM(Y171:Y178)</f>
        <v>183039.41666666669</v>
      </c>
      <c r="Z179" s="61">
        <f t="shared" si="89"/>
        <v>549118.25</v>
      </c>
    </row>
    <row r="180" spans="1:26" outlineLevel="1" x14ac:dyDescent="0.2">
      <c r="A180" s="53"/>
      <c r="E180" s="52"/>
      <c r="F180" s="51"/>
      <c r="G180" s="52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1:26" outlineLevel="1" x14ac:dyDescent="0.2">
      <c r="A181" s="53"/>
      <c r="E181" s="52"/>
      <c r="F181" s="51"/>
      <c r="G181" s="52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1:26" outlineLevel="1" x14ac:dyDescent="0.2">
      <c r="A182" s="53"/>
      <c r="B182" s="60" t="s">
        <v>84</v>
      </c>
      <c r="E182" s="52"/>
      <c r="F182" s="51"/>
      <c r="G182" s="52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1:26" hidden="1" outlineLevel="2" x14ac:dyDescent="0.2">
      <c r="A183" s="59" t="str">
        <f>IFERROR(LEFT(#REF!,SEARCH("(",#REF!,1)-2),"")</f>
        <v/>
      </c>
      <c r="C183" s="47" t="s">
        <v>123</v>
      </c>
      <c r="E183" s="52"/>
      <c r="F183" s="51"/>
      <c r="G183" s="52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1:26" outlineLevel="2" x14ac:dyDescent="0.2">
      <c r="A184" s="59" t="str">
        <f>IFERROR(LEFT(#REF!,SEARCH("(",#REF!,1)-2),"")</f>
        <v/>
      </c>
      <c r="C184" s="47" t="s">
        <v>211</v>
      </c>
      <c r="E184" s="52">
        <v>110750</v>
      </c>
      <c r="F184" s="51"/>
      <c r="G184" s="52">
        <v>96930</v>
      </c>
      <c r="K184" s="55">
        <f t="shared" ref="K184:M191" si="90">$G184/12</f>
        <v>8077.5</v>
      </c>
      <c r="L184" s="55">
        <f t="shared" si="90"/>
        <v>8077.5</v>
      </c>
      <c r="M184" s="55">
        <f t="shared" si="90"/>
        <v>8077.5</v>
      </c>
      <c r="N184" s="54">
        <f t="shared" ref="N184:N191" si="91">SUM(K184:M184)</f>
        <v>24232.5</v>
      </c>
      <c r="O184" s="55">
        <f t="shared" ref="O184:Q191" si="92">$G184/12</f>
        <v>8077.5</v>
      </c>
      <c r="P184" s="55">
        <f t="shared" si="92"/>
        <v>8077.5</v>
      </c>
      <c r="Q184" s="55">
        <f t="shared" si="92"/>
        <v>8077.5</v>
      </c>
      <c r="R184" s="54">
        <f t="shared" ref="R184:R191" si="93">SUM(O184:Q184)</f>
        <v>24232.5</v>
      </c>
      <c r="S184" s="55">
        <f t="shared" ref="S184:U191" si="94">$G184/12</f>
        <v>8077.5</v>
      </c>
      <c r="T184" s="55">
        <f t="shared" si="94"/>
        <v>8077.5</v>
      </c>
      <c r="U184" s="55">
        <f t="shared" si="94"/>
        <v>8077.5</v>
      </c>
      <c r="V184" s="54">
        <f t="shared" ref="V184:V191" si="95">SUM(S184:U184)</f>
        <v>24232.5</v>
      </c>
      <c r="W184" s="55">
        <f t="shared" ref="W184:Y191" si="96">$G184/12</f>
        <v>8077.5</v>
      </c>
      <c r="X184" s="55">
        <f t="shared" si="96"/>
        <v>8077.5</v>
      </c>
      <c r="Y184" s="55">
        <f t="shared" si="96"/>
        <v>8077.5</v>
      </c>
      <c r="Z184" s="54">
        <f t="shared" ref="Z184:Z191" si="97">SUM(W184:Y184)</f>
        <v>24232.5</v>
      </c>
    </row>
    <row r="185" spans="1:26" hidden="1" outlineLevel="2" x14ac:dyDescent="0.2">
      <c r="A185" s="59" t="str">
        <f>IFERROR(LEFT(#REF!,SEARCH("(",#REF!,1)-2),"")</f>
        <v/>
      </c>
      <c r="C185" s="47" t="s">
        <v>212</v>
      </c>
      <c r="E185" s="52">
        <v>0</v>
      </c>
      <c r="F185" s="51"/>
      <c r="G185" s="52">
        <v>0</v>
      </c>
      <c r="K185" s="55">
        <f t="shared" si="90"/>
        <v>0</v>
      </c>
      <c r="L185" s="55">
        <f t="shared" si="90"/>
        <v>0</v>
      </c>
      <c r="M185" s="55">
        <f t="shared" si="90"/>
        <v>0</v>
      </c>
      <c r="N185" s="54">
        <f t="shared" si="91"/>
        <v>0</v>
      </c>
      <c r="O185" s="55">
        <f t="shared" si="92"/>
        <v>0</v>
      </c>
      <c r="P185" s="55">
        <f t="shared" si="92"/>
        <v>0</v>
      </c>
      <c r="Q185" s="55">
        <f t="shared" si="92"/>
        <v>0</v>
      </c>
      <c r="R185" s="54">
        <f t="shared" si="93"/>
        <v>0</v>
      </c>
      <c r="S185" s="55">
        <f t="shared" si="94"/>
        <v>0</v>
      </c>
      <c r="T185" s="55">
        <f t="shared" si="94"/>
        <v>0</v>
      </c>
      <c r="U185" s="55">
        <f t="shared" si="94"/>
        <v>0</v>
      </c>
      <c r="V185" s="54">
        <f t="shared" si="95"/>
        <v>0</v>
      </c>
      <c r="W185" s="55">
        <f t="shared" si="96"/>
        <v>0</v>
      </c>
      <c r="X185" s="55">
        <f t="shared" si="96"/>
        <v>0</v>
      </c>
      <c r="Y185" s="55">
        <f t="shared" si="96"/>
        <v>0</v>
      </c>
      <c r="Z185" s="54">
        <f t="shared" si="97"/>
        <v>0</v>
      </c>
    </row>
    <row r="186" spans="1:26" outlineLevel="2" x14ac:dyDescent="0.2">
      <c r="A186" s="59" t="str">
        <f>IFERROR(LEFT(#REF!,SEARCH("(",#REF!,1)-2),"")</f>
        <v/>
      </c>
      <c r="C186" s="47" t="s">
        <v>213</v>
      </c>
      <c r="E186" s="52">
        <v>331774</v>
      </c>
      <c r="F186" s="51"/>
      <c r="G186" s="52">
        <v>337865</v>
      </c>
      <c r="K186" s="55">
        <f t="shared" si="90"/>
        <v>28155.416666666668</v>
      </c>
      <c r="L186" s="55">
        <f t="shared" si="90"/>
        <v>28155.416666666668</v>
      </c>
      <c r="M186" s="55">
        <f t="shared" si="90"/>
        <v>28155.416666666668</v>
      </c>
      <c r="N186" s="54">
        <f t="shared" si="91"/>
        <v>84466.25</v>
      </c>
      <c r="O186" s="55">
        <f t="shared" si="92"/>
        <v>28155.416666666668</v>
      </c>
      <c r="P186" s="55">
        <f t="shared" si="92"/>
        <v>28155.416666666668</v>
      </c>
      <c r="Q186" s="55">
        <f t="shared" si="92"/>
        <v>28155.416666666668</v>
      </c>
      <c r="R186" s="54">
        <f t="shared" si="93"/>
        <v>84466.25</v>
      </c>
      <c r="S186" s="55">
        <f t="shared" si="94"/>
        <v>28155.416666666668</v>
      </c>
      <c r="T186" s="55">
        <f t="shared" si="94"/>
        <v>28155.416666666668</v>
      </c>
      <c r="U186" s="55">
        <f t="shared" si="94"/>
        <v>28155.416666666668</v>
      </c>
      <c r="V186" s="54">
        <f t="shared" si="95"/>
        <v>84466.25</v>
      </c>
      <c r="W186" s="55">
        <f t="shared" si="96"/>
        <v>28155.416666666668</v>
      </c>
      <c r="X186" s="55">
        <f t="shared" si="96"/>
        <v>28155.416666666668</v>
      </c>
      <c r="Y186" s="55">
        <f t="shared" si="96"/>
        <v>28155.416666666668</v>
      </c>
      <c r="Z186" s="54">
        <f t="shared" si="97"/>
        <v>84466.25</v>
      </c>
    </row>
    <row r="187" spans="1:26" hidden="1" outlineLevel="2" x14ac:dyDescent="0.2">
      <c r="A187" s="59" t="str">
        <f>IFERROR(LEFT(#REF!,SEARCH("(",#REF!,1)-2),"")</f>
        <v/>
      </c>
      <c r="C187" s="47" t="s">
        <v>214</v>
      </c>
      <c r="E187" s="52">
        <v>0</v>
      </c>
      <c r="F187" s="51"/>
      <c r="G187" s="52">
        <v>0</v>
      </c>
      <c r="K187" s="55">
        <f t="shared" si="90"/>
        <v>0</v>
      </c>
      <c r="L187" s="55">
        <f t="shared" si="90"/>
        <v>0</v>
      </c>
      <c r="M187" s="55">
        <f t="shared" si="90"/>
        <v>0</v>
      </c>
      <c r="N187" s="54">
        <f t="shared" si="91"/>
        <v>0</v>
      </c>
      <c r="O187" s="55">
        <f t="shared" si="92"/>
        <v>0</v>
      </c>
      <c r="P187" s="55">
        <f t="shared" si="92"/>
        <v>0</v>
      </c>
      <c r="Q187" s="55">
        <f t="shared" si="92"/>
        <v>0</v>
      </c>
      <c r="R187" s="54">
        <f t="shared" si="93"/>
        <v>0</v>
      </c>
      <c r="S187" s="55">
        <f t="shared" si="94"/>
        <v>0</v>
      </c>
      <c r="T187" s="55">
        <f t="shared" si="94"/>
        <v>0</v>
      </c>
      <c r="U187" s="55">
        <f t="shared" si="94"/>
        <v>0</v>
      </c>
      <c r="V187" s="54">
        <f t="shared" si="95"/>
        <v>0</v>
      </c>
      <c r="W187" s="55">
        <f t="shared" si="96"/>
        <v>0</v>
      </c>
      <c r="X187" s="55">
        <f t="shared" si="96"/>
        <v>0</v>
      </c>
      <c r="Y187" s="55">
        <f t="shared" si="96"/>
        <v>0</v>
      </c>
      <c r="Z187" s="54">
        <f t="shared" si="97"/>
        <v>0</v>
      </c>
    </row>
    <row r="188" spans="1:26" outlineLevel="2" x14ac:dyDescent="0.2">
      <c r="A188" s="59" t="str">
        <f>IFERROR(LEFT(#REF!,SEARCH("(",#REF!,1)-2),"")</f>
        <v/>
      </c>
      <c r="C188" s="47" t="s">
        <v>215</v>
      </c>
      <c r="E188" s="52">
        <v>369170.4</v>
      </c>
      <c r="F188" s="51"/>
      <c r="G188" s="52">
        <v>149821</v>
      </c>
      <c r="K188" s="55">
        <f t="shared" si="90"/>
        <v>12485.083333333334</v>
      </c>
      <c r="L188" s="55">
        <f t="shared" si="90"/>
        <v>12485.083333333334</v>
      </c>
      <c r="M188" s="55">
        <f t="shared" si="90"/>
        <v>12485.083333333334</v>
      </c>
      <c r="N188" s="54">
        <f t="shared" si="91"/>
        <v>37455.25</v>
      </c>
      <c r="O188" s="55">
        <f t="shared" si="92"/>
        <v>12485.083333333334</v>
      </c>
      <c r="P188" s="55">
        <f t="shared" si="92"/>
        <v>12485.083333333334</v>
      </c>
      <c r="Q188" s="55">
        <f t="shared" si="92"/>
        <v>12485.083333333334</v>
      </c>
      <c r="R188" s="54">
        <f t="shared" si="93"/>
        <v>37455.25</v>
      </c>
      <c r="S188" s="55">
        <f t="shared" si="94"/>
        <v>12485.083333333334</v>
      </c>
      <c r="T188" s="55">
        <f t="shared" si="94"/>
        <v>12485.083333333334</v>
      </c>
      <c r="U188" s="55">
        <f t="shared" si="94"/>
        <v>12485.083333333334</v>
      </c>
      <c r="V188" s="54">
        <f t="shared" si="95"/>
        <v>37455.25</v>
      </c>
      <c r="W188" s="55">
        <f t="shared" si="96"/>
        <v>12485.083333333334</v>
      </c>
      <c r="X188" s="55">
        <f t="shared" si="96"/>
        <v>12485.083333333334</v>
      </c>
      <c r="Y188" s="55">
        <f t="shared" si="96"/>
        <v>12485.083333333334</v>
      </c>
      <c r="Z188" s="54">
        <f t="shared" si="97"/>
        <v>37455.25</v>
      </c>
    </row>
    <row r="189" spans="1:26" outlineLevel="2" x14ac:dyDescent="0.2">
      <c r="A189" s="59" t="str">
        <f>IFERROR(LEFT(#REF!,SEARCH("(",#REF!,1)-2),"")</f>
        <v/>
      </c>
      <c r="C189" s="47" t="s">
        <v>216</v>
      </c>
      <c r="E189" s="52">
        <v>1344091.3292117901</v>
      </c>
      <c r="F189" s="51"/>
      <c r="G189" s="52">
        <v>1418828.5887092999</v>
      </c>
      <c r="K189" s="55">
        <f t="shared" si="90"/>
        <v>118235.71572577499</v>
      </c>
      <c r="L189" s="55">
        <f t="shared" si="90"/>
        <v>118235.71572577499</v>
      </c>
      <c r="M189" s="55">
        <f t="shared" si="90"/>
        <v>118235.71572577499</v>
      </c>
      <c r="N189" s="54">
        <f t="shared" si="91"/>
        <v>354707.14717732498</v>
      </c>
      <c r="O189" s="55">
        <f t="shared" si="92"/>
        <v>118235.71572577499</v>
      </c>
      <c r="P189" s="55">
        <f t="shared" si="92"/>
        <v>118235.71572577499</v>
      </c>
      <c r="Q189" s="55">
        <f t="shared" si="92"/>
        <v>118235.71572577499</v>
      </c>
      <c r="R189" s="54">
        <f t="shared" si="93"/>
        <v>354707.14717732498</v>
      </c>
      <c r="S189" s="55">
        <f t="shared" si="94"/>
        <v>118235.71572577499</v>
      </c>
      <c r="T189" s="55">
        <f t="shared" si="94"/>
        <v>118235.71572577499</v>
      </c>
      <c r="U189" s="55">
        <f t="shared" si="94"/>
        <v>118235.71572577499</v>
      </c>
      <c r="V189" s="54">
        <f t="shared" si="95"/>
        <v>354707.14717732498</v>
      </c>
      <c r="W189" s="55">
        <f t="shared" si="96"/>
        <v>118235.71572577499</v>
      </c>
      <c r="X189" s="55">
        <f t="shared" si="96"/>
        <v>118235.71572577499</v>
      </c>
      <c r="Y189" s="55">
        <f t="shared" si="96"/>
        <v>118235.71572577499</v>
      </c>
      <c r="Z189" s="54">
        <f t="shared" si="97"/>
        <v>354707.14717732498</v>
      </c>
    </row>
    <row r="190" spans="1:26" outlineLevel="2" x14ac:dyDescent="0.2">
      <c r="A190" s="59" t="str">
        <f>IFERROR(LEFT(#REF!,SEARCH("(",#REF!,1)-2),"")</f>
        <v/>
      </c>
      <c r="C190" s="47" t="s">
        <v>217</v>
      </c>
      <c r="E190" s="52">
        <v>0</v>
      </c>
      <c r="F190" s="51"/>
      <c r="G190" s="52">
        <v>0</v>
      </c>
      <c r="K190" s="55">
        <f t="shared" si="90"/>
        <v>0</v>
      </c>
      <c r="L190" s="55">
        <f t="shared" si="90"/>
        <v>0</v>
      </c>
      <c r="M190" s="55">
        <f t="shared" si="90"/>
        <v>0</v>
      </c>
      <c r="N190" s="54">
        <f t="shared" si="91"/>
        <v>0</v>
      </c>
      <c r="O190" s="55">
        <f t="shared" si="92"/>
        <v>0</v>
      </c>
      <c r="P190" s="55">
        <f t="shared" si="92"/>
        <v>0</v>
      </c>
      <c r="Q190" s="55">
        <f t="shared" si="92"/>
        <v>0</v>
      </c>
      <c r="R190" s="54">
        <f t="shared" si="93"/>
        <v>0</v>
      </c>
      <c r="S190" s="55">
        <f t="shared" si="94"/>
        <v>0</v>
      </c>
      <c r="T190" s="55">
        <f t="shared" si="94"/>
        <v>0</v>
      </c>
      <c r="U190" s="55">
        <f t="shared" si="94"/>
        <v>0</v>
      </c>
      <c r="V190" s="54">
        <f t="shared" si="95"/>
        <v>0</v>
      </c>
      <c r="W190" s="55">
        <f t="shared" si="96"/>
        <v>0</v>
      </c>
      <c r="X190" s="55">
        <f t="shared" si="96"/>
        <v>0</v>
      </c>
      <c r="Y190" s="55">
        <f t="shared" si="96"/>
        <v>0</v>
      </c>
      <c r="Z190" s="54">
        <f t="shared" si="97"/>
        <v>0</v>
      </c>
    </row>
    <row r="191" spans="1:26" outlineLevel="2" x14ac:dyDescent="0.2">
      <c r="A191" s="59" t="str">
        <f>IFERROR(LEFT(#REF!,SEARCH("(",#REF!,1)-2),"")</f>
        <v/>
      </c>
      <c r="C191" s="47" t="s">
        <v>218</v>
      </c>
      <c r="E191" s="52">
        <v>0</v>
      </c>
      <c r="F191" s="51"/>
      <c r="G191" s="52">
        <v>0</v>
      </c>
      <c r="K191" s="55">
        <f t="shared" si="90"/>
        <v>0</v>
      </c>
      <c r="L191" s="55">
        <f t="shared" si="90"/>
        <v>0</v>
      </c>
      <c r="M191" s="55">
        <f t="shared" si="90"/>
        <v>0</v>
      </c>
      <c r="N191" s="54">
        <f t="shared" si="91"/>
        <v>0</v>
      </c>
      <c r="O191" s="55">
        <f t="shared" si="92"/>
        <v>0</v>
      </c>
      <c r="P191" s="55">
        <f t="shared" si="92"/>
        <v>0</v>
      </c>
      <c r="Q191" s="55">
        <f t="shared" si="92"/>
        <v>0</v>
      </c>
      <c r="R191" s="54">
        <f t="shared" si="93"/>
        <v>0</v>
      </c>
      <c r="S191" s="55">
        <f t="shared" si="94"/>
        <v>0</v>
      </c>
      <c r="T191" s="55">
        <f t="shared" si="94"/>
        <v>0</v>
      </c>
      <c r="U191" s="55">
        <f t="shared" si="94"/>
        <v>0</v>
      </c>
      <c r="V191" s="54">
        <f t="shared" si="95"/>
        <v>0</v>
      </c>
      <c r="W191" s="55">
        <f t="shared" si="96"/>
        <v>0</v>
      </c>
      <c r="X191" s="55">
        <f t="shared" si="96"/>
        <v>0</v>
      </c>
      <c r="Y191" s="55">
        <f t="shared" si="96"/>
        <v>0</v>
      </c>
      <c r="Z191" s="54">
        <f t="shared" si="97"/>
        <v>0</v>
      </c>
    </row>
    <row r="192" spans="1:26" outlineLevel="2" x14ac:dyDescent="0.2">
      <c r="A192" s="59" t="str">
        <f>IFERROR(LEFT(#REF!,SEARCH("(",#REF!,1)-2),"")</f>
        <v/>
      </c>
      <c r="C192" s="47" t="s">
        <v>219</v>
      </c>
      <c r="E192" s="52">
        <v>0</v>
      </c>
      <c r="F192" s="51"/>
      <c r="G192" s="52">
        <v>0</v>
      </c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1:26" outlineLevel="2" x14ac:dyDescent="0.2">
      <c r="A193" s="59" t="str">
        <f>IFERROR(LEFT(#REF!,SEARCH("(",#REF!,1)-2),"")</f>
        <v/>
      </c>
      <c r="C193" s="47" t="s">
        <v>220</v>
      </c>
      <c r="E193" s="52">
        <v>0</v>
      </c>
      <c r="F193" s="51"/>
      <c r="G193" s="52">
        <v>0</v>
      </c>
      <c r="K193" s="55">
        <f t="shared" ref="K193:M198" si="98">$G193/12</f>
        <v>0</v>
      </c>
      <c r="L193" s="55">
        <f t="shared" si="98"/>
        <v>0</v>
      </c>
      <c r="M193" s="55">
        <f t="shared" si="98"/>
        <v>0</v>
      </c>
      <c r="N193" s="54">
        <f t="shared" ref="N193:N199" si="99">SUM(K193:M193)</f>
        <v>0</v>
      </c>
      <c r="O193" s="55">
        <f t="shared" ref="O193:Q198" si="100">$G193/12</f>
        <v>0</v>
      </c>
      <c r="P193" s="55">
        <f t="shared" si="100"/>
        <v>0</v>
      </c>
      <c r="Q193" s="55">
        <f t="shared" si="100"/>
        <v>0</v>
      </c>
      <c r="R193" s="54">
        <f t="shared" ref="R193:R199" si="101">SUM(O193:Q193)</f>
        <v>0</v>
      </c>
      <c r="S193" s="55">
        <f t="shared" ref="S193:U198" si="102">$G193/12</f>
        <v>0</v>
      </c>
      <c r="T193" s="55">
        <f t="shared" si="102"/>
        <v>0</v>
      </c>
      <c r="U193" s="55">
        <f t="shared" si="102"/>
        <v>0</v>
      </c>
      <c r="V193" s="54">
        <f t="shared" ref="V193:V199" si="103">SUM(S193:U193)</f>
        <v>0</v>
      </c>
      <c r="W193" s="55">
        <f t="shared" ref="W193:Y198" si="104">$G193/12</f>
        <v>0</v>
      </c>
      <c r="X193" s="55">
        <f t="shared" si="104"/>
        <v>0</v>
      </c>
      <c r="Y193" s="55">
        <f t="shared" si="104"/>
        <v>0</v>
      </c>
      <c r="Z193" s="54">
        <f t="shared" ref="Z193:Z199" si="105">SUM(W193:Y193)</f>
        <v>0</v>
      </c>
    </row>
    <row r="194" spans="1:26" outlineLevel="2" x14ac:dyDescent="0.2">
      <c r="A194" s="59" t="str">
        <f>IFERROR(LEFT(#REF!,SEARCH("(",#REF!,1)-2),"")</f>
        <v/>
      </c>
      <c r="C194" s="47" t="s">
        <v>221</v>
      </c>
      <c r="E194" s="52">
        <v>0</v>
      </c>
      <c r="F194" s="51"/>
      <c r="G194" s="52">
        <v>0</v>
      </c>
      <c r="K194" s="55">
        <f t="shared" si="98"/>
        <v>0</v>
      </c>
      <c r="L194" s="55">
        <f t="shared" si="98"/>
        <v>0</v>
      </c>
      <c r="M194" s="55">
        <f t="shared" si="98"/>
        <v>0</v>
      </c>
      <c r="N194" s="54">
        <f t="shared" si="99"/>
        <v>0</v>
      </c>
      <c r="O194" s="55">
        <f t="shared" si="100"/>
        <v>0</v>
      </c>
      <c r="P194" s="55">
        <f t="shared" si="100"/>
        <v>0</v>
      </c>
      <c r="Q194" s="55">
        <f t="shared" si="100"/>
        <v>0</v>
      </c>
      <c r="R194" s="54">
        <f t="shared" si="101"/>
        <v>0</v>
      </c>
      <c r="S194" s="55">
        <f t="shared" si="102"/>
        <v>0</v>
      </c>
      <c r="T194" s="55">
        <f t="shared" si="102"/>
        <v>0</v>
      </c>
      <c r="U194" s="55">
        <f t="shared" si="102"/>
        <v>0</v>
      </c>
      <c r="V194" s="54">
        <f t="shared" si="103"/>
        <v>0</v>
      </c>
      <c r="W194" s="55">
        <f t="shared" si="104"/>
        <v>0</v>
      </c>
      <c r="X194" s="55">
        <f t="shared" si="104"/>
        <v>0</v>
      </c>
      <c r="Y194" s="55">
        <f t="shared" si="104"/>
        <v>0</v>
      </c>
      <c r="Z194" s="54">
        <f t="shared" si="105"/>
        <v>0</v>
      </c>
    </row>
    <row r="195" spans="1:26" outlineLevel="2" x14ac:dyDescent="0.2">
      <c r="A195" s="59" t="str">
        <f>IFERROR(LEFT(#REF!,SEARCH("(",#REF!,1)-2),"")</f>
        <v/>
      </c>
      <c r="C195" s="47" t="s">
        <v>222</v>
      </c>
      <c r="E195" s="52">
        <v>0</v>
      </c>
      <c r="F195" s="51"/>
      <c r="G195" s="52">
        <v>0</v>
      </c>
      <c r="K195" s="55">
        <f t="shared" si="98"/>
        <v>0</v>
      </c>
      <c r="L195" s="55">
        <f t="shared" si="98"/>
        <v>0</v>
      </c>
      <c r="M195" s="55">
        <f t="shared" si="98"/>
        <v>0</v>
      </c>
      <c r="N195" s="54">
        <f t="shared" si="99"/>
        <v>0</v>
      </c>
      <c r="O195" s="55">
        <f t="shared" si="100"/>
        <v>0</v>
      </c>
      <c r="P195" s="55">
        <f t="shared" si="100"/>
        <v>0</v>
      </c>
      <c r="Q195" s="55">
        <f t="shared" si="100"/>
        <v>0</v>
      </c>
      <c r="R195" s="54">
        <f t="shared" si="101"/>
        <v>0</v>
      </c>
      <c r="S195" s="55">
        <f t="shared" si="102"/>
        <v>0</v>
      </c>
      <c r="T195" s="55">
        <f t="shared" si="102"/>
        <v>0</v>
      </c>
      <c r="U195" s="55">
        <f t="shared" si="102"/>
        <v>0</v>
      </c>
      <c r="V195" s="54">
        <f t="shared" si="103"/>
        <v>0</v>
      </c>
      <c r="W195" s="55">
        <f t="shared" si="104"/>
        <v>0</v>
      </c>
      <c r="X195" s="55">
        <f t="shared" si="104"/>
        <v>0</v>
      </c>
      <c r="Y195" s="55">
        <f t="shared" si="104"/>
        <v>0</v>
      </c>
      <c r="Z195" s="54">
        <f t="shared" si="105"/>
        <v>0</v>
      </c>
    </row>
    <row r="196" spans="1:26" outlineLevel="2" x14ac:dyDescent="0.2">
      <c r="A196" s="59" t="str">
        <f>IFERROR(LEFT(#REF!,SEARCH("(",#REF!,1)-2),"")</f>
        <v/>
      </c>
      <c r="C196" s="47" t="s">
        <v>223</v>
      </c>
      <c r="E196" s="52">
        <v>0</v>
      </c>
      <c r="F196" s="51"/>
      <c r="G196" s="52">
        <v>0</v>
      </c>
      <c r="K196" s="55">
        <f t="shared" si="98"/>
        <v>0</v>
      </c>
      <c r="L196" s="55">
        <f t="shared" si="98"/>
        <v>0</v>
      </c>
      <c r="M196" s="55">
        <f t="shared" si="98"/>
        <v>0</v>
      </c>
      <c r="N196" s="54">
        <f t="shared" si="99"/>
        <v>0</v>
      </c>
      <c r="O196" s="55">
        <f t="shared" si="100"/>
        <v>0</v>
      </c>
      <c r="P196" s="55">
        <f t="shared" si="100"/>
        <v>0</v>
      </c>
      <c r="Q196" s="55">
        <f t="shared" si="100"/>
        <v>0</v>
      </c>
      <c r="R196" s="54">
        <f t="shared" si="101"/>
        <v>0</v>
      </c>
      <c r="S196" s="55">
        <f t="shared" si="102"/>
        <v>0</v>
      </c>
      <c r="T196" s="55">
        <f t="shared" si="102"/>
        <v>0</v>
      </c>
      <c r="U196" s="55">
        <f t="shared" si="102"/>
        <v>0</v>
      </c>
      <c r="V196" s="54">
        <f t="shared" si="103"/>
        <v>0</v>
      </c>
      <c r="W196" s="55">
        <f t="shared" si="104"/>
        <v>0</v>
      </c>
      <c r="X196" s="55">
        <f t="shared" si="104"/>
        <v>0</v>
      </c>
      <c r="Y196" s="55">
        <f t="shared" si="104"/>
        <v>0</v>
      </c>
      <c r="Z196" s="54">
        <f t="shared" si="105"/>
        <v>0</v>
      </c>
    </row>
    <row r="197" spans="1:26" outlineLevel="2" x14ac:dyDescent="0.2">
      <c r="A197" s="59" t="str">
        <f>IFERROR(LEFT(#REF!,SEARCH("(",#REF!,1)-2),"")</f>
        <v/>
      </c>
      <c r="C197" s="47" t="s">
        <v>224</v>
      </c>
      <c r="E197" s="52">
        <v>2727433.3987008999</v>
      </c>
      <c r="F197" s="51"/>
      <c r="G197" s="52">
        <v>3118377.40714022</v>
      </c>
      <c r="K197" s="55">
        <f t="shared" si="98"/>
        <v>259864.78392835168</v>
      </c>
      <c r="L197" s="55">
        <f t="shared" si="98"/>
        <v>259864.78392835168</v>
      </c>
      <c r="M197" s="55">
        <f t="shared" si="98"/>
        <v>259864.78392835168</v>
      </c>
      <c r="N197" s="54">
        <f t="shared" si="99"/>
        <v>779594.35178505501</v>
      </c>
      <c r="O197" s="55">
        <f t="shared" si="100"/>
        <v>259864.78392835168</v>
      </c>
      <c r="P197" s="55">
        <f t="shared" si="100"/>
        <v>259864.78392835168</v>
      </c>
      <c r="Q197" s="55">
        <f t="shared" si="100"/>
        <v>259864.78392835168</v>
      </c>
      <c r="R197" s="54">
        <f t="shared" si="101"/>
        <v>779594.35178505501</v>
      </c>
      <c r="S197" s="55">
        <f t="shared" si="102"/>
        <v>259864.78392835168</v>
      </c>
      <c r="T197" s="55">
        <f t="shared" si="102"/>
        <v>259864.78392835168</v>
      </c>
      <c r="U197" s="55">
        <f t="shared" si="102"/>
        <v>259864.78392835168</v>
      </c>
      <c r="V197" s="54">
        <f t="shared" si="103"/>
        <v>779594.35178505501</v>
      </c>
      <c r="W197" s="55">
        <f t="shared" si="104"/>
        <v>259864.78392835168</v>
      </c>
      <c r="X197" s="55">
        <f t="shared" si="104"/>
        <v>259864.78392835168</v>
      </c>
      <c r="Y197" s="55">
        <f t="shared" si="104"/>
        <v>259864.78392835168</v>
      </c>
      <c r="Z197" s="54">
        <f t="shared" si="105"/>
        <v>779594.35178505501</v>
      </c>
    </row>
    <row r="198" spans="1:26" outlineLevel="2" x14ac:dyDescent="0.2">
      <c r="A198" s="59"/>
      <c r="C198" s="58"/>
      <c r="D198" s="57"/>
      <c r="E198" s="56"/>
      <c r="F198" s="51"/>
      <c r="G198" s="56"/>
      <c r="K198" s="55">
        <f t="shared" si="98"/>
        <v>0</v>
      </c>
      <c r="L198" s="55">
        <f t="shared" si="98"/>
        <v>0</v>
      </c>
      <c r="M198" s="55">
        <f t="shared" si="98"/>
        <v>0</v>
      </c>
      <c r="N198" s="54">
        <f t="shared" si="99"/>
        <v>0</v>
      </c>
      <c r="O198" s="55">
        <f t="shared" si="100"/>
        <v>0</v>
      </c>
      <c r="P198" s="55">
        <f t="shared" si="100"/>
        <v>0</v>
      </c>
      <c r="Q198" s="55">
        <f t="shared" si="100"/>
        <v>0</v>
      </c>
      <c r="R198" s="54">
        <f t="shared" si="101"/>
        <v>0</v>
      </c>
      <c r="S198" s="55">
        <f t="shared" si="102"/>
        <v>0</v>
      </c>
      <c r="T198" s="55">
        <f t="shared" si="102"/>
        <v>0</v>
      </c>
      <c r="U198" s="55">
        <f t="shared" si="102"/>
        <v>0</v>
      </c>
      <c r="V198" s="54">
        <f t="shared" si="103"/>
        <v>0</v>
      </c>
      <c r="W198" s="55">
        <f t="shared" si="104"/>
        <v>0</v>
      </c>
      <c r="X198" s="55">
        <f t="shared" si="104"/>
        <v>0</v>
      </c>
      <c r="Y198" s="55">
        <f t="shared" si="104"/>
        <v>0</v>
      </c>
      <c r="Z198" s="54">
        <f t="shared" si="105"/>
        <v>0</v>
      </c>
    </row>
    <row r="199" spans="1:26" outlineLevel="1" x14ac:dyDescent="0.2">
      <c r="A199" s="53"/>
      <c r="C199" s="47" t="s">
        <v>83</v>
      </c>
      <c r="E199" s="51">
        <f>SUM(E183:E198)</f>
        <v>4883219.1279126899</v>
      </c>
      <c r="F199" s="51"/>
      <c r="G199" s="51">
        <f>SUM(G183:G198)</f>
        <v>5121821.99584952</v>
      </c>
      <c r="K199" s="61">
        <f>SUM(K184:K198)</f>
        <v>426818.4996541267</v>
      </c>
      <c r="L199" s="61">
        <f>SUM(L184:L198)</f>
        <v>426818.4996541267</v>
      </c>
      <c r="M199" s="61">
        <f>SUM(M184:M198)</f>
        <v>426818.4996541267</v>
      </c>
      <c r="N199" s="61">
        <f t="shared" si="99"/>
        <v>1280455.49896238</v>
      </c>
      <c r="O199" s="61">
        <f>SUM(O184:O198)</f>
        <v>426818.4996541267</v>
      </c>
      <c r="P199" s="61">
        <f>SUM(P184:P198)</f>
        <v>426818.4996541267</v>
      </c>
      <c r="Q199" s="61">
        <f>SUM(Q184:Q198)</f>
        <v>426818.4996541267</v>
      </c>
      <c r="R199" s="61">
        <f t="shared" si="101"/>
        <v>1280455.49896238</v>
      </c>
      <c r="S199" s="61">
        <f>SUM(S184:S198)</f>
        <v>426818.4996541267</v>
      </c>
      <c r="T199" s="61">
        <f>SUM(T184:T198)</f>
        <v>426818.4996541267</v>
      </c>
      <c r="U199" s="61">
        <f>SUM(U184:U198)</f>
        <v>426818.4996541267</v>
      </c>
      <c r="V199" s="61">
        <f t="shared" si="103"/>
        <v>1280455.49896238</v>
      </c>
      <c r="W199" s="61">
        <f>SUM(W184:W198)</f>
        <v>426818.4996541267</v>
      </c>
      <c r="X199" s="61">
        <f>SUM(X184:X198)</f>
        <v>426818.4996541267</v>
      </c>
      <c r="Y199" s="61">
        <f>SUM(Y184:Y198)</f>
        <v>426818.4996541267</v>
      </c>
      <c r="Z199" s="61">
        <f t="shared" si="105"/>
        <v>1280455.49896238</v>
      </c>
    </row>
    <row r="200" spans="1:26" outlineLevel="1" x14ac:dyDescent="0.2">
      <c r="A200" s="53"/>
      <c r="E200" s="52"/>
      <c r="F200" s="51"/>
      <c r="G200" s="52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1:26" outlineLevel="1" x14ac:dyDescent="0.2">
      <c r="C201" s="79"/>
      <c r="E201" s="52"/>
      <c r="F201" s="51"/>
      <c r="G201" s="52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1:26" outlineLevel="1" x14ac:dyDescent="0.2">
      <c r="A202" s="53"/>
      <c r="B202" s="60" t="s">
        <v>82</v>
      </c>
      <c r="E202" s="52"/>
      <c r="F202" s="51"/>
      <c r="G202" s="52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1:26" outlineLevel="2" x14ac:dyDescent="0.2">
      <c r="A203" s="53"/>
      <c r="B203" s="60"/>
      <c r="E203" s="52"/>
      <c r="F203" s="51"/>
      <c r="G203" s="52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1:26" hidden="1" outlineLevel="2" x14ac:dyDescent="0.2">
      <c r="A204" s="59" t="str">
        <f>IFERROR(LEFT(#REF!,SEARCH("(",#REF!,1)-2),"")</f>
        <v/>
      </c>
      <c r="C204" s="47" t="s">
        <v>123</v>
      </c>
      <c r="E204" s="52"/>
      <c r="F204" s="51"/>
      <c r="G204" s="52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1:26" outlineLevel="2" x14ac:dyDescent="0.2">
      <c r="A205" s="59" t="str">
        <f>IFERROR(LEFT(#REF!,SEARCH("(",#REF!,1)-2),"")</f>
        <v/>
      </c>
      <c r="C205" s="47" t="s">
        <v>225</v>
      </c>
      <c r="E205" s="52">
        <v>8847864.3466666695</v>
      </c>
      <c r="F205" s="51"/>
      <c r="G205" s="52">
        <v>8847864.3466666695</v>
      </c>
      <c r="K205" s="55">
        <f t="shared" ref="K205:M207" si="106">$G205/12</f>
        <v>737322.02888888912</v>
      </c>
      <c r="L205" s="55">
        <f t="shared" si="106"/>
        <v>737322.02888888912</v>
      </c>
      <c r="M205" s="55">
        <f t="shared" si="106"/>
        <v>737322.02888888912</v>
      </c>
      <c r="N205" s="54">
        <f>SUM(K205:M205)</f>
        <v>2211966.0866666674</v>
      </c>
      <c r="O205" s="55">
        <f t="shared" ref="O205:Q207" si="107">$G205/12</f>
        <v>737322.02888888912</v>
      </c>
      <c r="P205" s="55">
        <f t="shared" si="107"/>
        <v>737322.02888888912</v>
      </c>
      <c r="Q205" s="55">
        <f t="shared" si="107"/>
        <v>737322.02888888912</v>
      </c>
      <c r="R205" s="54">
        <f>SUM(O205:Q205)</f>
        <v>2211966.0866666674</v>
      </c>
      <c r="S205" s="55">
        <f t="shared" ref="S205:U207" si="108">$G205/12</f>
        <v>737322.02888888912</v>
      </c>
      <c r="T205" s="55">
        <f t="shared" si="108"/>
        <v>737322.02888888912</v>
      </c>
      <c r="U205" s="55">
        <f t="shared" si="108"/>
        <v>737322.02888888912</v>
      </c>
      <c r="V205" s="54">
        <f>SUM(S205:U205)</f>
        <v>2211966.0866666674</v>
      </c>
      <c r="W205" s="55">
        <f t="shared" ref="W205:Y207" si="109">$G205/12</f>
        <v>737322.02888888912</v>
      </c>
      <c r="X205" s="55">
        <f t="shared" si="109"/>
        <v>737322.02888888912</v>
      </c>
      <c r="Y205" s="55">
        <f t="shared" si="109"/>
        <v>737322.02888888912</v>
      </c>
      <c r="Z205" s="54">
        <f>SUM(W205:Y205)</f>
        <v>2211966.0866666674</v>
      </c>
    </row>
    <row r="206" spans="1:26" outlineLevel="2" x14ac:dyDescent="0.2">
      <c r="A206" s="59" t="str">
        <f>IFERROR(LEFT(#REF!,SEARCH("(",#REF!,1)-2),"")</f>
        <v/>
      </c>
      <c r="C206" s="47" t="s">
        <v>226</v>
      </c>
      <c r="E206" s="52">
        <v>242987.555787505</v>
      </c>
      <c r="F206" s="51"/>
      <c r="G206" s="52">
        <v>254887.555787505</v>
      </c>
      <c r="K206" s="55">
        <f t="shared" si="106"/>
        <v>21240.629648958751</v>
      </c>
      <c r="L206" s="55">
        <f t="shared" si="106"/>
        <v>21240.629648958751</v>
      </c>
      <c r="M206" s="55">
        <f t="shared" si="106"/>
        <v>21240.629648958751</v>
      </c>
      <c r="N206" s="54">
        <f>SUM(K206:M206)</f>
        <v>63721.88894687625</v>
      </c>
      <c r="O206" s="55">
        <f t="shared" si="107"/>
        <v>21240.629648958751</v>
      </c>
      <c r="P206" s="55">
        <f t="shared" si="107"/>
        <v>21240.629648958751</v>
      </c>
      <c r="Q206" s="55">
        <f t="shared" si="107"/>
        <v>21240.629648958751</v>
      </c>
      <c r="R206" s="54">
        <f>SUM(O206:Q206)</f>
        <v>63721.88894687625</v>
      </c>
      <c r="S206" s="55">
        <f t="shared" si="108"/>
        <v>21240.629648958751</v>
      </c>
      <c r="T206" s="55">
        <f t="shared" si="108"/>
        <v>21240.629648958751</v>
      </c>
      <c r="U206" s="55">
        <f t="shared" si="108"/>
        <v>21240.629648958751</v>
      </c>
      <c r="V206" s="54">
        <f>SUM(S206:U206)</f>
        <v>63721.88894687625</v>
      </c>
      <c r="W206" s="55">
        <f t="shared" si="109"/>
        <v>21240.629648958751</v>
      </c>
      <c r="X206" s="55">
        <f t="shared" si="109"/>
        <v>21240.629648958751</v>
      </c>
      <c r="Y206" s="55">
        <f t="shared" si="109"/>
        <v>21240.629648958751</v>
      </c>
      <c r="Z206" s="54">
        <f>SUM(W206:Y206)</f>
        <v>63721.88894687625</v>
      </c>
    </row>
    <row r="207" spans="1:26" outlineLevel="2" x14ac:dyDescent="0.2">
      <c r="A207" s="53"/>
      <c r="C207" s="58"/>
      <c r="D207" s="57"/>
      <c r="E207" s="56"/>
      <c r="F207" s="51"/>
      <c r="G207" s="56"/>
      <c r="K207" s="55">
        <f t="shared" si="106"/>
        <v>0</v>
      </c>
      <c r="L207" s="55">
        <f t="shared" si="106"/>
        <v>0</v>
      </c>
      <c r="M207" s="55">
        <f t="shared" si="106"/>
        <v>0</v>
      </c>
      <c r="N207" s="54">
        <f>SUM(K207:M207)</f>
        <v>0</v>
      </c>
      <c r="O207" s="55">
        <f t="shared" si="107"/>
        <v>0</v>
      </c>
      <c r="P207" s="55">
        <f t="shared" si="107"/>
        <v>0</v>
      </c>
      <c r="Q207" s="55">
        <f t="shared" si="107"/>
        <v>0</v>
      </c>
      <c r="R207" s="54">
        <f>SUM(O207:Q207)</f>
        <v>0</v>
      </c>
      <c r="S207" s="55">
        <f t="shared" si="108"/>
        <v>0</v>
      </c>
      <c r="T207" s="55">
        <f t="shared" si="108"/>
        <v>0</v>
      </c>
      <c r="U207" s="55">
        <f t="shared" si="108"/>
        <v>0</v>
      </c>
      <c r="V207" s="54">
        <f>SUM(S207:U207)</f>
        <v>0</v>
      </c>
      <c r="W207" s="55">
        <f t="shared" si="109"/>
        <v>0</v>
      </c>
      <c r="X207" s="55">
        <f t="shared" si="109"/>
        <v>0</v>
      </c>
      <c r="Y207" s="55">
        <f t="shared" si="109"/>
        <v>0</v>
      </c>
      <c r="Z207" s="54">
        <f>SUM(W207:Y207)</f>
        <v>0</v>
      </c>
    </row>
    <row r="208" spans="1:26" outlineLevel="1" x14ac:dyDescent="0.2">
      <c r="A208" s="53"/>
      <c r="C208" s="47" t="s">
        <v>81</v>
      </c>
      <c r="E208" s="51">
        <f>SUM(E204:E207)</f>
        <v>9090851.9024541751</v>
      </c>
      <c r="F208" s="51"/>
      <c r="G208" s="51">
        <f>SUM(G204:G207)</f>
        <v>9102751.9024541751</v>
      </c>
      <c r="K208" s="61">
        <f>SUM(K205:K207)</f>
        <v>758562.65853784792</v>
      </c>
      <c r="L208" s="61">
        <f>SUM(L205:L207)</f>
        <v>758562.65853784792</v>
      </c>
      <c r="M208" s="61">
        <f>SUM(M205:M207)</f>
        <v>758562.65853784792</v>
      </c>
      <c r="N208" s="61">
        <f>SUM(K208:M208)</f>
        <v>2275687.9756135438</v>
      </c>
      <c r="O208" s="61">
        <f>SUM(O205:O207)</f>
        <v>758562.65853784792</v>
      </c>
      <c r="P208" s="61">
        <f>SUM(P205:P207)</f>
        <v>758562.65853784792</v>
      </c>
      <c r="Q208" s="61">
        <f>SUM(Q205:Q207)</f>
        <v>758562.65853784792</v>
      </c>
      <c r="R208" s="61">
        <f>SUM(O208:Q208)</f>
        <v>2275687.9756135438</v>
      </c>
      <c r="S208" s="61">
        <f>SUM(S205:S207)</f>
        <v>758562.65853784792</v>
      </c>
      <c r="T208" s="61">
        <f>SUM(T205:T207)</f>
        <v>758562.65853784792</v>
      </c>
      <c r="U208" s="61">
        <f>SUM(U205:U207)</f>
        <v>758562.65853784792</v>
      </c>
      <c r="V208" s="61">
        <f>SUM(S208:U208)</f>
        <v>2275687.9756135438</v>
      </c>
      <c r="W208" s="61">
        <f>SUM(W205:W207)</f>
        <v>758562.65853784792</v>
      </c>
      <c r="X208" s="61">
        <f>SUM(X205:X207)</f>
        <v>758562.65853784792</v>
      </c>
      <c r="Y208" s="61">
        <f>SUM(Y205:Y207)</f>
        <v>758562.65853784792</v>
      </c>
      <c r="Z208" s="61">
        <f>SUM(W208:Y208)</f>
        <v>2275687.9756135438</v>
      </c>
    </row>
    <row r="209" spans="3:26" outlineLevel="1" x14ac:dyDescent="0.2">
      <c r="E209" s="52"/>
      <c r="F209" s="51"/>
      <c r="G209" s="52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3:26" outlineLevel="1" x14ac:dyDescent="0.2">
      <c r="E210" s="52"/>
      <c r="F210" s="51"/>
      <c r="G210" s="52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3:26" x14ac:dyDescent="0.2">
      <c r="C211" s="49" t="s">
        <v>80</v>
      </c>
      <c r="D211" s="48"/>
      <c r="E211" s="51">
        <f>SUM(E109,E131,E147,E166,E179,E199,E208)</f>
        <v>164546818.95701188</v>
      </c>
      <c r="F211" s="51"/>
      <c r="G211" s="51">
        <f>SUM(G109,G131,G147,G166,G179,G199,G208)</f>
        <v>182189432.96865457</v>
      </c>
      <c r="K211" s="51">
        <f t="shared" ref="K211:Z211" si="110">SUM(K109,K131,K147,K166,K179,K199,K208)</f>
        <v>15182452.747387884</v>
      </c>
      <c r="L211" s="51">
        <f t="shared" si="110"/>
        <v>15182452.747387884</v>
      </c>
      <c r="M211" s="51">
        <f t="shared" si="110"/>
        <v>15182452.747387884</v>
      </c>
      <c r="N211" s="51">
        <f t="shared" si="110"/>
        <v>45547358.242163651</v>
      </c>
      <c r="O211" s="51">
        <f t="shared" si="110"/>
        <v>15182452.747387884</v>
      </c>
      <c r="P211" s="51">
        <f t="shared" si="110"/>
        <v>15182452.747387884</v>
      </c>
      <c r="Q211" s="51">
        <f t="shared" si="110"/>
        <v>15182452.747387884</v>
      </c>
      <c r="R211" s="51">
        <f t="shared" si="110"/>
        <v>45547358.242163651</v>
      </c>
      <c r="S211" s="51">
        <f t="shared" si="110"/>
        <v>15182452.747387884</v>
      </c>
      <c r="T211" s="51">
        <f t="shared" si="110"/>
        <v>15182452.747387884</v>
      </c>
      <c r="U211" s="51">
        <f t="shared" si="110"/>
        <v>15182452.747387884</v>
      </c>
      <c r="V211" s="51">
        <f t="shared" si="110"/>
        <v>45547358.242163651</v>
      </c>
      <c r="W211" s="51">
        <f t="shared" si="110"/>
        <v>15182452.747387884</v>
      </c>
      <c r="X211" s="51">
        <f t="shared" si="110"/>
        <v>15182452.747387884</v>
      </c>
      <c r="Y211" s="51">
        <f t="shared" si="110"/>
        <v>15182452.747387884</v>
      </c>
      <c r="Z211" s="51">
        <f t="shared" si="110"/>
        <v>45547358.242163651</v>
      </c>
    </row>
    <row r="212" spans="3:26" x14ac:dyDescent="0.2">
      <c r="E212" s="52"/>
      <c r="F212" s="51"/>
      <c r="G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3:26" ht="15" thickBot="1" x14ac:dyDescent="0.25">
      <c r="C213" s="49" t="s">
        <v>79</v>
      </c>
      <c r="D213" s="48"/>
      <c r="E213" s="50">
        <f>E83-E211</f>
        <v>-1541864.8537619114</v>
      </c>
      <c r="F213" s="51"/>
      <c r="G213" s="50">
        <f>G83-G211</f>
        <v>622705.95625475049</v>
      </c>
      <c r="K213" s="50">
        <f t="shared" ref="K213:Z213" si="111">K83-K211</f>
        <v>51892.163021227345</v>
      </c>
      <c r="L213" s="50">
        <f t="shared" si="111"/>
        <v>51892.163021227345</v>
      </c>
      <c r="M213" s="50">
        <f t="shared" si="111"/>
        <v>51892.163021227345</v>
      </c>
      <c r="N213" s="50">
        <f t="shared" si="111"/>
        <v>155676.48906368017</v>
      </c>
      <c r="O213" s="50">
        <f t="shared" si="111"/>
        <v>51892.163021227345</v>
      </c>
      <c r="P213" s="50">
        <f t="shared" si="111"/>
        <v>51892.163021227345</v>
      </c>
      <c r="Q213" s="50">
        <f t="shared" si="111"/>
        <v>51892.163021227345</v>
      </c>
      <c r="R213" s="50">
        <f t="shared" si="111"/>
        <v>155676.48906368017</v>
      </c>
      <c r="S213" s="50">
        <f t="shared" si="111"/>
        <v>51892.163021227345</v>
      </c>
      <c r="T213" s="50">
        <f t="shared" si="111"/>
        <v>51892.163021227345</v>
      </c>
      <c r="U213" s="50">
        <f t="shared" si="111"/>
        <v>51892.163021227345</v>
      </c>
      <c r="V213" s="50">
        <f t="shared" si="111"/>
        <v>155676.48906368017</v>
      </c>
      <c r="W213" s="50">
        <f t="shared" si="111"/>
        <v>51892.163021227345</v>
      </c>
      <c r="X213" s="50">
        <f t="shared" si="111"/>
        <v>51892.163021227345</v>
      </c>
      <c r="Y213" s="50">
        <f t="shared" si="111"/>
        <v>51892.163021227345</v>
      </c>
      <c r="Z213" s="50">
        <f t="shared" si="111"/>
        <v>155676.48906368017</v>
      </c>
    </row>
    <row r="214" spans="3:26" x14ac:dyDescent="0.2">
      <c r="C214" s="49"/>
      <c r="D214" s="48"/>
    </row>
    <row r="215" spans="3:26" x14ac:dyDescent="0.2">
      <c r="C215" s="49"/>
      <c r="D215" s="48"/>
    </row>
    <row r="216" spans="3:26" x14ac:dyDescent="0.2">
      <c r="C216" s="79"/>
    </row>
  </sheetData>
  <mergeCells count="1">
    <mergeCell ref="K18:Z19"/>
  </mergeCells>
  <dataValidations count="1">
    <dataValidation allowBlank="1" showErrorMessage="1" promptTitle="Vena Tip" prompt="Click Cascade from the Vena ribbon and choose your options." sqref="A9" xr:uid="{00000000-0002-0000-0100-000000000000}"/>
  </dataValidations>
  <pageMargins left="0.7" right="0.7" top="0.75" bottom="0.75" header="0.3" footer="0.3"/>
  <pageSetup paperSize="17" scale="41" orientation="landscape" r:id="rId1"/>
  <headerFooter>
    <oddHeader>&amp;C&amp;A</oddHeader>
    <oddFooter>&amp;R&amp;10&amp;D&amp;T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2:A6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6.1640625" bestFit="1" customWidth="1"/>
  </cols>
  <sheetData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Cover Sheet</vt:lpstr>
      <vt:lpstr>Enrollment</vt:lpstr>
      <vt:lpstr>Annual Budget</vt:lpstr>
      <vt:lpstr>References</vt:lpstr>
      <vt:lpstr>'Annual Budget'!_vena_S1_B1_C_10_743245239851024384</vt:lpstr>
      <vt:lpstr>'Annual Budget'!_vena_S1_B1_C_10_898402366201659392</vt:lpstr>
      <vt:lpstr>'Annual Budget'!_vena_S1_B1_C_2_396838670873395203</vt:lpstr>
      <vt:lpstr>'Annual Budget'!_vena_S1_B1_C_2_396838670873395203_1</vt:lpstr>
      <vt:lpstr>'Annual Budget'!_vena_S1_B1_C_8_403728979167674368_1</vt:lpstr>
      <vt:lpstr>'Annual Budget'!_vena_S1_B1_C_8_403728989275160576</vt:lpstr>
      <vt:lpstr>'Annual Budget'!_vena_S1_B1_C_9_396838676837695488</vt:lpstr>
      <vt:lpstr>'Annual Budget'!_vena_S1_B1_C_9_537356474004930560</vt:lpstr>
      <vt:lpstr>'Annual Budget'!Print_Area</vt:lpstr>
      <vt:lpstr>'Cover Sheet'!Print_Area</vt:lpstr>
      <vt:lpstr>'Annual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Kupferberg</dc:creator>
  <cp:lastModifiedBy>Michael Bayuk</cp:lastModifiedBy>
  <cp:lastPrinted>2016-11-10T20:34:43Z</cp:lastPrinted>
  <dcterms:created xsi:type="dcterms:W3CDTF">2015-03-09T19:17:40Z</dcterms:created>
  <dcterms:modified xsi:type="dcterms:W3CDTF">2020-12-30T04:29:00Z</dcterms:modified>
</cp:coreProperties>
</file>