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cpcsb/Shared/Oversight/FAQ/Financial Oversight/Budgets 2020 and 2021/Carlos Rosario International PCS/"/>
    </mc:Choice>
  </mc:AlternateContent>
  <xr:revisionPtr revIDLastSave="0" documentId="13_ncr:1_{629E9FDD-D54C-3E44-8A53-637501753D0A}" xr6:coauthVersionLast="45" xr6:coauthVersionMax="45" xr10:uidLastSave="{00000000-0000-0000-0000-000000000000}"/>
  <bookViews>
    <workbookView xWindow="0" yWindow="460" windowWidth="65320" windowHeight="26200" activeTab="1" xr2:uid="{00000000-000D-0000-FFFF-FFFF00000000}"/>
  </bookViews>
  <sheets>
    <sheet name="Cover Sheet " sheetId="3" r:id="rId1"/>
    <sheet name="Annual Budget" sheetId="1" r:id="rId2"/>
  </sheets>
  <externalReferences>
    <externalReference r:id="rId3"/>
    <externalReference r:id="rId4"/>
    <externalReference r:id="rId5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0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1">'Annual Budget'!$A$1:$X$63</definedName>
    <definedName name="_xlnm.Print_Area" localSheetId="0">'Cover Sheet '!$A$1:$A$11</definedName>
    <definedName name="_xlnm.Print_Titles" localSheetId="1">'Annual Budget'!$1:$5,'Annual Budget'!$A:$D</definedName>
    <definedName name="Scenario" localSheetId="0">[3]Inputs!#REF!</definedName>
    <definedName name="Scenario">[3]Inputs!#REF!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Q20" i="1"/>
  <c r="Q21" i="1"/>
  <c r="Q22" i="1"/>
  <c r="Q23" i="1"/>
  <c r="Q24" i="1"/>
  <c r="Q25" i="1"/>
  <c r="M20" i="1"/>
  <c r="M21" i="1"/>
  <c r="M22" i="1"/>
  <c r="M23" i="1"/>
  <c r="M24" i="1"/>
  <c r="M25" i="1"/>
  <c r="I20" i="1"/>
  <c r="I21" i="1"/>
  <c r="I22" i="1"/>
  <c r="I23" i="1"/>
  <c r="I24" i="1"/>
  <c r="U20" i="1"/>
  <c r="U21" i="1"/>
  <c r="U22" i="1"/>
  <c r="U23" i="1"/>
  <c r="U24" i="1"/>
  <c r="W22" i="1" l="1"/>
  <c r="W23" i="1"/>
  <c r="W24" i="1"/>
  <c r="W20" i="1"/>
  <c r="W21" i="1"/>
  <c r="X58" i="1" l="1"/>
  <c r="T58" i="1"/>
  <c r="S58" i="1"/>
  <c r="R58" i="1"/>
  <c r="P58" i="1"/>
  <c r="O58" i="1"/>
  <c r="N58" i="1"/>
  <c r="L58" i="1"/>
  <c r="K58" i="1"/>
  <c r="J58" i="1"/>
  <c r="H58" i="1"/>
  <c r="G58" i="1"/>
  <c r="F58" i="1"/>
  <c r="B58" i="1"/>
  <c r="U57" i="1"/>
  <c r="Q57" i="1"/>
  <c r="M57" i="1"/>
  <c r="I57" i="1"/>
  <c r="U56" i="1"/>
  <c r="Q56" i="1"/>
  <c r="M56" i="1"/>
  <c r="I56" i="1"/>
  <c r="U55" i="1"/>
  <c r="Q55" i="1"/>
  <c r="M55" i="1"/>
  <c r="I55" i="1"/>
  <c r="U54" i="1"/>
  <c r="Q54" i="1"/>
  <c r="M54" i="1"/>
  <c r="I54" i="1"/>
  <c r="U53" i="1"/>
  <c r="Q53" i="1"/>
  <c r="M53" i="1"/>
  <c r="I53" i="1"/>
  <c r="U52" i="1"/>
  <c r="Q52" i="1"/>
  <c r="M52" i="1"/>
  <c r="I52" i="1"/>
  <c r="U51" i="1"/>
  <c r="Q51" i="1"/>
  <c r="M51" i="1"/>
  <c r="I51" i="1"/>
  <c r="U50" i="1"/>
  <c r="Q50" i="1"/>
  <c r="M50" i="1"/>
  <c r="I50" i="1"/>
  <c r="U49" i="1"/>
  <c r="Q49" i="1"/>
  <c r="M49" i="1"/>
  <c r="I49" i="1"/>
  <c r="U48" i="1"/>
  <c r="Q48" i="1"/>
  <c r="Q58" i="1" s="1"/>
  <c r="M48" i="1"/>
  <c r="M58" i="1" s="1"/>
  <c r="I48" i="1"/>
  <c r="I58" i="1" s="1"/>
  <c r="X45" i="1"/>
  <c r="T45" i="1"/>
  <c r="S45" i="1"/>
  <c r="R45" i="1"/>
  <c r="P45" i="1"/>
  <c r="O45" i="1"/>
  <c r="N45" i="1"/>
  <c r="L45" i="1"/>
  <c r="K45" i="1"/>
  <c r="J45" i="1"/>
  <c r="H45" i="1"/>
  <c r="G45" i="1"/>
  <c r="F45" i="1"/>
  <c r="B45" i="1"/>
  <c r="U44" i="1"/>
  <c r="Q44" i="1"/>
  <c r="M44" i="1"/>
  <c r="I44" i="1"/>
  <c r="U43" i="1"/>
  <c r="Q43" i="1"/>
  <c r="M43" i="1"/>
  <c r="I43" i="1"/>
  <c r="U42" i="1"/>
  <c r="Q42" i="1"/>
  <c r="M42" i="1"/>
  <c r="I42" i="1"/>
  <c r="U41" i="1"/>
  <c r="Q41" i="1"/>
  <c r="M41" i="1"/>
  <c r="I41" i="1"/>
  <c r="U40" i="1"/>
  <c r="Q40" i="1"/>
  <c r="M40" i="1"/>
  <c r="I40" i="1"/>
  <c r="U39" i="1"/>
  <c r="Q39" i="1"/>
  <c r="M39" i="1"/>
  <c r="I39" i="1"/>
  <c r="I45" i="1" s="1"/>
  <c r="X36" i="1"/>
  <c r="T36" i="1"/>
  <c r="S36" i="1"/>
  <c r="R36" i="1"/>
  <c r="P36" i="1"/>
  <c r="O36" i="1"/>
  <c r="N36" i="1"/>
  <c r="L36" i="1"/>
  <c r="K36" i="1"/>
  <c r="J36" i="1"/>
  <c r="H36" i="1"/>
  <c r="G36" i="1"/>
  <c r="F36" i="1"/>
  <c r="B36" i="1"/>
  <c r="U35" i="1"/>
  <c r="Q35" i="1"/>
  <c r="M35" i="1"/>
  <c r="I35" i="1"/>
  <c r="U34" i="1"/>
  <c r="Q34" i="1"/>
  <c r="M34" i="1"/>
  <c r="I34" i="1"/>
  <c r="U33" i="1"/>
  <c r="Q33" i="1"/>
  <c r="M33" i="1"/>
  <c r="I33" i="1"/>
  <c r="U32" i="1"/>
  <c r="Q32" i="1"/>
  <c r="M32" i="1"/>
  <c r="I32" i="1"/>
  <c r="U31" i="1"/>
  <c r="Q31" i="1"/>
  <c r="M31" i="1"/>
  <c r="I31" i="1"/>
  <c r="U30" i="1"/>
  <c r="Q30" i="1"/>
  <c r="M30" i="1"/>
  <c r="I30" i="1"/>
  <c r="U29" i="1"/>
  <c r="Q29" i="1"/>
  <c r="Q36" i="1" s="1"/>
  <c r="M29" i="1"/>
  <c r="M36" i="1" s="1"/>
  <c r="I29" i="1"/>
  <c r="X26" i="1"/>
  <c r="X59" i="1" s="1"/>
  <c r="T26" i="1"/>
  <c r="S26" i="1"/>
  <c r="R26" i="1"/>
  <c r="P26" i="1"/>
  <c r="P59" i="1" s="1"/>
  <c r="O26" i="1"/>
  <c r="N26" i="1"/>
  <c r="L26" i="1"/>
  <c r="K26" i="1"/>
  <c r="J26" i="1"/>
  <c r="H26" i="1"/>
  <c r="G26" i="1"/>
  <c r="F26" i="1"/>
  <c r="B26" i="1"/>
  <c r="U25" i="1"/>
  <c r="I25" i="1"/>
  <c r="I26" i="1" s="1"/>
  <c r="U26" i="1"/>
  <c r="Q26" i="1"/>
  <c r="M26" i="1"/>
  <c r="X15" i="1"/>
  <c r="T15" i="1"/>
  <c r="S15" i="1"/>
  <c r="R15" i="1"/>
  <c r="P15" i="1"/>
  <c r="O15" i="1"/>
  <c r="N15" i="1"/>
  <c r="L15" i="1"/>
  <c r="K15" i="1"/>
  <c r="J15" i="1"/>
  <c r="H15" i="1"/>
  <c r="G15" i="1"/>
  <c r="F15" i="1"/>
  <c r="B15" i="1"/>
  <c r="U14" i="1"/>
  <c r="Q14" i="1"/>
  <c r="M14" i="1"/>
  <c r="I14" i="1"/>
  <c r="U13" i="1"/>
  <c r="Q13" i="1"/>
  <c r="M13" i="1"/>
  <c r="I13" i="1"/>
  <c r="U12" i="1"/>
  <c r="Q12" i="1"/>
  <c r="M12" i="1"/>
  <c r="I12" i="1"/>
  <c r="U11" i="1"/>
  <c r="Q11" i="1"/>
  <c r="M11" i="1"/>
  <c r="I11" i="1"/>
  <c r="U10" i="1"/>
  <c r="Q10" i="1"/>
  <c r="M10" i="1"/>
  <c r="I10" i="1"/>
  <c r="U9" i="1"/>
  <c r="Q9" i="1"/>
  <c r="M9" i="1"/>
  <c r="I9" i="1"/>
  <c r="U8" i="1"/>
  <c r="Q8" i="1"/>
  <c r="M8" i="1"/>
  <c r="I8" i="1"/>
  <c r="U7" i="1"/>
  <c r="U15" i="1" s="1"/>
  <c r="Q7" i="1"/>
  <c r="Q15" i="1" s="1"/>
  <c r="M7" i="1"/>
  <c r="M15" i="1" s="1"/>
  <c r="I7" i="1"/>
  <c r="I15" i="1" l="1"/>
  <c r="U36" i="1"/>
  <c r="M45" i="1"/>
  <c r="Q45" i="1"/>
  <c r="M59" i="1"/>
  <c r="M61" i="1" s="1"/>
  <c r="M63" i="1" s="1"/>
  <c r="U45" i="1"/>
  <c r="K59" i="1"/>
  <c r="K61" i="1" s="1"/>
  <c r="K63" i="1" s="1"/>
  <c r="I36" i="1"/>
  <c r="I59" i="1" s="1"/>
  <c r="I61" i="1" s="1"/>
  <c r="I63" i="1" s="1"/>
  <c r="F59" i="1"/>
  <c r="F61" i="1" s="1"/>
  <c r="F63" i="1" s="1"/>
  <c r="H59" i="1"/>
  <c r="H61" i="1" s="1"/>
  <c r="H63" i="1" s="1"/>
  <c r="P61" i="1"/>
  <c r="P63" i="1" s="1"/>
  <c r="N59" i="1"/>
  <c r="N61" i="1" s="1"/>
  <c r="N63" i="1" s="1"/>
  <c r="Q59" i="1"/>
  <c r="Q61" i="1" s="1"/>
  <c r="Q63" i="1" s="1"/>
  <c r="G59" i="1"/>
  <c r="G61" i="1" s="1"/>
  <c r="G63" i="1" s="1"/>
  <c r="L59" i="1"/>
  <c r="L61" i="1" s="1"/>
  <c r="L63" i="1" s="1"/>
  <c r="R59" i="1"/>
  <c r="R61" i="1" s="1"/>
  <c r="R63" i="1" s="1"/>
  <c r="U58" i="1"/>
  <c r="W31" i="1"/>
  <c r="W33" i="1"/>
  <c r="W35" i="1"/>
  <c r="W50" i="1"/>
  <c r="W52" i="1"/>
  <c r="W55" i="1"/>
  <c r="S59" i="1"/>
  <c r="S61" i="1" s="1"/>
  <c r="S63" i="1" s="1"/>
  <c r="W30" i="1"/>
  <c r="W32" i="1"/>
  <c r="W34" i="1"/>
  <c r="W49" i="1"/>
  <c r="W51" i="1"/>
  <c r="W53" i="1"/>
  <c r="W54" i="1"/>
  <c r="W56" i="1"/>
  <c r="W57" i="1"/>
  <c r="W25" i="1"/>
  <c r="B59" i="1"/>
  <c r="B61" i="1" s="1"/>
  <c r="B63" i="1" s="1"/>
  <c r="J59" i="1"/>
  <c r="J61" i="1" s="1"/>
  <c r="J63" i="1" s="1"/>
  <c r="O59" i="1"/>
  <c r="O61" i="1" s="1"/>
  <c r="O63" i="1" s="1"/>
  <c r="T59" i="1"/>
  <c r="T61" i="1" s="1"/>
  <c r="T63" i="1" s="1"/>
  <c r="W40" i="1"/>
  <c r="W41" i="1"/>
  <c r="W42" i="1"/>
  <c r="W43" i="1"/>
  <c r="W44" i="1"/>
  <c r="W8" i="1"/>
  <c r="W9" i="1"/>
  <c r="W10" i="1"/>
  <c r="W11" i="1"/>
  <c r="W12" i="1"/>
  <c r="W13" i="1"/>
  <c r="W14" i="1"/>
  <c r="X61" i="1"/>
  <c r="X63" i="1" s="1"/>
  <c r="W29" i="1"/>
  <c r="W39" i="1"/>
  <c r="W48" i="1"/>
  <c r="W7" i="1"/>
  <c r="U59" i="1" l="1"/>
  <c r="U61" i="1" s="1"/>
  <c r="U63" i="1" s="1"/>
  <c r="W26" i="1"/>
  <c r="W45" i="1"/>
  <c r="W36" i="1"/>
  <c r="W15" i="1"/>
  <c r="W58" i="1"/>
  <c r="W59" i="1" l="1"/>
  <c r="W61" i="1" s="1"/>
  <c r="W63" i="1" s="1"/>
</calcChain>
</file>

<file path=xl/sharedStrings.xml><?xml version="1.0" encoding="utf-8"?>
<sst xmlns="http://schemas.openxmlformats.org/spreadsheetml/2006/main" count="497" uniqueCount="239">
  <si>
    <t>1</t>
  </si>
  <si>
    <t>2</t>
  </si>
  <si>
    <t>3</t>
  </si>
  <si>
    <t xml:space="preserve">September </t>
  </si>
  <si>
    <t xml:space="preserve">October </t>
  </si>
  <si>
    <t xml:space="preserve">November </t>
  </si>
  <si>
    <t xml:space="preserve">December </t>
  </si>
  <si>
    <t>10</t>
  </si>
  <si>
    <t>11</t>
  </si>
  <si>
    <t xml:space="preserve">March </t>
  </si>
  <si>
    <t xml:space="preserve">April </t>
  </si>
  <si>
    <t>15</t>
  </si>
  <si>
    <t xml:space="preserve">June </t>
  </si>
  <si>
    <t>FY 2021 Budget - Check</t>
  </si>
  <si>
    <t>Per Pupil Allotment</t>
  </si>
  <si>
    <t>[Account].&amp;[499]</t>
  </si>
  <si>
    <t>[Account].&amp;[479]</t>
  </si>
  <si>
    <t>False</t>
  </si>
  <si>
    <t>Per Pupil Facilities Allotment</t>
  </si>
  <si>
    <t>[Account].&amp;[500]</t>
  </si>
  <si>
    <t>True</t>
  </si>
  <si>
    <t>Federal Funding</t>
  </si>
  <si>
    <t>[Account].[89]</t>
  </si>
  <si>
    <t>Other Government Funding &amp; Grants</t>
  </si>
  <si>
    <t>[Account].&amp;[487]</t>
  </si>
  <si>
    <t>Building &amp; Rental Income</t>
  </si>
  <si>
    <t>[Account].&amp;[481]</t>
  </si>
  <si>
    <t>Private Grants and Donations</t>
  </si>
  <si>
    <t>[Account].&amp;[503]</t>
  </si>
  <si>
    <t>Activity Fees</t>
  </si>
  <si>
    <t>[Account].&amp;[480]</t>
  </si>
  <si>
    <t>Other Income</t>
  </si>
  <si>
    <t>[Account].&amp;[496]</t>
  </si>
  <si>
    <t>Salaries Expense</t>
  </si>
  <si>
    <t>[Account].&amp;[653]</t>
  </si>
  <si>
    <t>[Account].&amp;[543]</t>
  </si>
  <si>
    <t>Employee Benefits and Payroll Taxes</t>
  </si>
  <si>
    <t>[Account].&amp;[517]</t>
  </si>
  <si>
    <t>[Account].&amp;[502]</t>
  </si>
  <si>
    <t>Educational Supplies and Textbooks</t>
  </si>
  <si>
    <t>[Account].[31]</t>
  </si>
  <si>
    <t>Student Assessment Materials/Program Evaluation</t>
  </si>
  <si>
    <t>[Account].&amp;[736]</t>
  </si>
  <si>
    <t>[Account].&amp;[484]</t>
  </si>
  <si>
    <t>Contracted Student Services</t>
  </si>
  <si>
    <t>[Account].&amp;[735]</t>
  </si>
  <si>
    <t>Transportation Services</t>
  </si>
  <si>
    <t>[Account].&amp;[734]</t>
  </si>
  <si>
    <t>Food Services</t>
  </si>
  <si>
    <t>[Account].&amp;[738]</t>
  </si>
  <si>
    <t>Student Device &amp; Data Services</t>
  </si>
  <si>
    <t>[Account].&amp;[836]</t>
  </si>
  <si>
    <t>Other Direct Student Expense</t>
  </si>
  <si>
    <t>[Account].&amp;[740]</t>
  </si>
  <si>
    <t>Rent Expense</t>
  </si>
  <si>
    <t>[Account].&amp;[741]</t>
  </si>
  <si>
    <t>[Account].&amp;[493]</t>
  </si>
  <si>
    <t>Interest Expense (Facilities)</t>
  </si>
  <si>
    <t>[Account].&amp;[742]</t>
  </si>
  <si>
    <t>Depreciation (Facilities)</t>
  </si>
  <si>
    <t>[Account].&amp;[744]</t>
  </si>
  <si>
    <t>Building Maintenance and Repairs</t>
  </si>
  <si>
    <t>[Account].&amp;[743]</t>
  </si>
  <si>
    <t>Contracted Building Services</t>
  </si>
  <si>
    <t>[Account].[98]</t>
  </si>
  <si>
    <t>Other Occupancy Expenses</t>
  </si>
  <si>
    <t>[Account].&amp;[749]</t>
  </si>
  <si>
    <t>Office Supplies and Materials</t>
  </si>
  <si>
    <t>[Account].&amp;[750]</t>
  </si>
  <si>
    <t>[Account].&amp;[494]</t>
  </si>
  <si>
    <t>Office Equipment Rental and Maintenance</t>
  </si>
  <si>
    <t>[Account].&amp;[751]</t>
  </si>
  <si>
    <t>Computer Expenses</t>
  </si>
  <si>
    <t>[Account].&amp;[752]</t>
  </si>
  <si>
    <t>Telephone/Telecommunications</t>
  </si>
  <si>
    <t>[Account].&amp;[753]</t>
  </si>
  <si>
    <t>Legal, Accounting and Payroll Svcs</t>
  </si>
  <si>
    <t>[Account].[54]</t>
  </si>
  <si>
    <t>Insurance</t>
  </si>
  <si>
    <t>[Account].&amp;[761]</t>
  </si>
  <si>
    <t>[Account].&amp;[486]</t>
  </si>
  <si>
    <t>Professional Development</t>
  </si>
  <si>
    <t>[Account].&amp;[544]</t>
  </si>
  <si>
    <t>PCSB Administrative/Management Fee</t>
  </si>
  <si>
    <t>[Account].&amp;[762]</t>
  </si>
  <si>
    <t>Depreciation &amp; Amortization (non-facility)</t>
  </si>
  <si>
    <t>[Account].&amp;[763]</t>
  </si>
  <si>
    <t>Other General Expense</t>
  </si>
  <si>
    <t>[Account].[65]</t>
  </si>
  <si>
    <t/>
  </si>
  <si>
    <t>[Time].[1]</t>
  </si>
  <si>
    <t>[Time].[2]</t>
  </si>
  <si>
    <t>[Time].[3]</t>
  </si>
  <si>
    <t>[Time].[4]</t>
  </si>
  <si>
    <t>[Time].[6]</t>
  </si>
  <si>
    <t>[Time].[7]</t>
  </si>
  <si>
    <t>[Time].[8]</t>
  </si>
  <si>
    <t>[Time].[10]</t>
  </si>
  <si>
    <t>[Time].[11]</t>
  </si>
  <si>
    <t>[Time].[12]</t>
  </si>
  <si>
    <t>[Time].[14]</t>
  </si>
  <si>
    <t>[Time].[15]</t>
  </si>
  <si>
    <t>[Time].[16]</t>
  </si>
  <si>
    <t>[Time].[20]</t>
  </si>
  <si>
    <t>DC Charter Board Annual Budget - Row Set</t>
  </si>
  <si>
    <t>FALSE</t>
  </si>
  <si>
    <t>[Account].[1]</t>
  </si>
  <si>
    <t>0</t>
  </si>
  <si>
    <t>REVENUE</t>
  </si>
  <si>
    <t>89</t>
  </si>
  <si>
    <t>90</t>
  </si>
  <si>
    <t>103</t>
  </si>
  <si>
    <t>87</t>
  </si>
  <si>
    <t>88</t>
  </si>
  <si>
    <t>73</t>
  </si>
  <si>
    <t>[Account].[9]</t>
  </si>
  <si>
    <t>9</t>
  </si>
  <si>
    <t>TOTAL REVENUES</t>
  </si>
  <si>
    <t>[Account].[30]</t>
  </si>
  <si>
    <t>30</t>
  </si>
  <si>
    <t>[Account].[10]</t>
  </si>
  <si>
    <t>EXPENSES</t>
  </si>
  <si>
    <t>[Account].[74]</t>
  </si>
  <si>
    <t>74</t>
  </si>
  <si>
    <t>Personnel Salaries and Benefits</t>
  </si>
  <si>
    <t>26</t>
  </si>
  <si>
    <t>[Account].[34]</t>
  </si>
  <si>
    <t>34</t>
  </si>
  <si>
    <t>Subtotal: Personnel Expense</t>
  </si>
  <si>
    <t>[Account].[35]</t>
  </si>
  <si>
    <t>35</t>
  </si>
  <si>
    <t>[Account].[36]</t>
  </si>
  <si>
    <t>36</t>
  </si>
  <si>
    <t>Direct Student Expense</t>
  </si>
  <si>
    <t>31</t>
  </si>
  <si>
    <t>37</t>
  </si>
  <si>
    <t>38</t>
  </si>
  <si>
    <t>75</t>
  </si>
  <si>
    <t>76</t>
  </si>
  <si>
    <t>106</t>
  </si>
  <si>
    <t>39</t>
  </si>
  <si>
    <t>[Account].[32]</t>
  </si>
  <si>
    <t>32</t>
  </si>
  <si>
    <t>Subtotal: Direct Student Expense</t>
  </si>
  <si>
    <t>[Account].[33]</t>
  </si>
  <si>
    <t>33</t>
  </si>
  <si>
    <t>[Account].[41]</t>
  </si>
  <si>
    <t>41</t>
  </si>
  <si>
    <t>Occupancy Expense</t>
  </si>
  <si>
    <t>13</t>
  </si>
  <si>
    <t>42</t>
  </si>
  <si>
    <t>43</t>
  </si>
  <si>
    <t>97</t>
  </si>
  <si>
    <t>98</t>
  </si>
  <si>
    <t>99</t>
  </si>
  <si>
    <t>[Account].[46]</t>
  </si>
  <si>
    <t>46</t>
  </si>
  <si>
    <t>Subtotal: Occupancy Expenses</t>
  </si>
  <si>
    <t>[Account].[47]</t>
  </si>
  <si>
    <t>47</t>
  </si>
  <si>
    <t>[Account].[48]</t>
  </si>
  <si>
    <t>48</t>
  </si>
  <si>
    <t>General and Administrative Expenses</t>
  </si>
  <si>
    <t>49</t>
  </si>
  <si>
    <t>52</t>
  </si>
  <si>
    <t>61</t>
  </si>
  <si>
    <t>53</t>
  </si>
  <si>
    <t>54</t>
  </si>
  <si>
    <t>92</t>
  </si>
  <si>
    <t>94</t>
  </si>
  <si>
    <t>95</t>
  </si>
  <si>
    <t>65</t>
  </si>
  <si>
    <t>[Account].[66]</t>
  </si>
  <si>
    <t>66</t>
  </si>
  <si>
    <t>Subtotal: General Expenses</t>
  </si>
  <si>
    <t>[Account].[67]</t>
  </si>
  <si>
    <t>67</t>
  </si>
  <si>
    <t>TOTAL EXPENSES</t>
  </si>
  <si>
    <t>[Account].[104]</t>
  </si>
  <si>
    <t>104</t>
  </si>
  <si>
    <t>[Account].[105]</t>
  </si>
  <si>
    <t>105</t>
  </si>
  <si>
    <t>Operating Revenue/Expenses</t>
  </si>
  <si>
    <t>[Account].[107]</t>
  </si>
  <si>
    <t>107</t>
  </si>
  <si>
    <t>[Account].[108]</t>
  </si>
  <si>
    <t>108</t>
  </si>
  <si>
    <t>CHANGE IN NET ASSETS</t>
  </si>
  <si>
    <t>DC Charter Board Annual Budget - Column</t>
  </si>
  <si>
    <t xml:space="preserve">Prior Year </t>
  </si>
  <si>
    <t xml:space="preserve">FY 20 Budget </t>
  </si>
  <si>
    <t xml:space="preserve">July </t>
  </si>
  <si>
    <t xml:space="preserve">Budget </t>
  </si>
  <si>
    <t xml:space="preserve">August </t>
  </si>
  <si>
    <t>4</t>
  </si>
  <si>
    <t>[Time].[5]</t>
  </si>
  <si>
    <t>5</t>
  </si>
  <si>
    <t>Q1 Budget</t>
  </si>
  <si>
    <t>6</t>
  </si>
  <si>
    <t>7</t>
  </si>
  <si>
    <t>8</t>
  </si>
  <si>
    <t>[Time].[9]</t>
  </si>
  <si>
    <t>Q2 Budget</t>
  </si>
  <si>
    <t xml:space="preserve">January </t>
  </si>
  <si>
    <t xml:space="preserve">February </t>
  </si>
  <si>
    <t>12</t>
  </si>
  <si>
    <t>[Time].[13]</t>
  </si>
  <si>
    <t>Q3 Budget</t>
  </si>
  <si>
    <t>14</t>
  </si>
  <si>
    <t xml:space="preserve">May </t>
  </si>
  <si>
    <t>16</t>
  </si>
  <si>
    <t>[Time].[17]</t>
  </si>
  <si>
    <t>17</t>
  </si>
  <si>
    <t>Q4 Budget</t>
  </si>
  <si>
    <t>[Time].[18]</t>
  </si>
  <si>
    <t>18</t>
  </si>
  <si>
    <t xml:space="preserve">        </t>
  </si>
  <si>
    <t>[Time].[19]</t>
  </si>
  <si>
    <t>19</t>
  </si>
  <si>
    <t xml:space="preserve">FY 2021 </t>
  </si>
  <si>
    <t xml:space="preserve"> Budget </t>
  </si>
  <si>
    <t>20</t>
  </si>
  <si>
    <t>DIM100</t>
  </si>
  <si>
    <t>DIM112</t>
  </si>
  <si>
    <t>Principal/Executive Salary</t>
  </si>
  <si>
    <t>Teachers Salaries</t>
  </si>
  <si>
    <t>Other Education Professionals Salaries</t>
  </si>
  <si>
    <t>Business/Operations Salaries</t>
  </si>
  <si>
    <t>Administrative/Other Staff Salaries</t>
  </si>
  <si>
    <t>No. of Positions</t>
  </si>
  <si>
    <t xml:space="preserve"> </t>
  </si>
  <si>
    <t xml:space="preserve">  </t>
  </si>
  <si>
    <t>DC PCSB Interim Financials Reporting Template</t>
  </si>
  <si>
    <t>CARLOS ROSARIO INT'L PCS</t>
  </si>
  <si>
    <t>CYNTHIA MATLACK</t>
  </si>
  <si>
    <t>CMATLACK@CARLOSROSARIO.ORG</t>
  </si>
  <si>
    <t>FISCAL YR</t>
  </si>
  <si>
    <t>FISCAL YEAR 2021</t>
  </si>
  <si>
    <t xml:space="preserve">(O) 202-797-4700, EXT. 105, (C)  202-802-5859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</si>
</sst>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_);[Red]_(\$* \(#,##0\);_(* &quot;-&quot;_);_(@_)"/>
    <numFmt numFmtId="165" formatCode="_(* #,##0_);[Red]_(* \(#,##0\);_(* &quot;-&quot;_);_(@_)"/>
    <numFmt numFmtId="166" formatCode="_(* #,##0_);_(* #,##0_);_(* &quot;-&quot;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000FF"/>
      <name val="Calibri"/>
      <family val="2"/>
      <scheme val="minor"/>
    </font>
    <font>
      <sz val="10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3"/>
      <color rgb="FF000000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F1DD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2" borderId="1" quotePrefix="1" applyNumberFormat="0" applyFill="0" applyBorder="0" applyAlignment="0" applyProtection="0"/>
    <xf numFmtId="0" fontId="12" fillId="0" borderId="0"/>
  </cellStyleXfs>
  <cellXfs count="159">
    <xf numFmtId="0" fontId="0" fillId="0" borderId="0" xfId="0"/>
    <xf numFmtId="0" fontId="11" fillId="0" borderId="0" xfId="0" quotePrefix="1" applyFont="1"/>
    <xf numFmtId="0" fontId="11" fillId="0" borderId="0" xfId="0" applyFont="1"/>
    <xf numFmtId="165" fontId="7" fillId="2" borderId="0" xfId="0" applyNumberFormat="1" applyFont="1" applyFill="1" applyAlignment="1">
      <alignment horizontal="left"/>
    </xf>
    <xf numFmtId="0" fontId="2" fillId="2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0" fontId="11" fillId="0" borderId="0" xfId="0" quotePrefix="1" applyFont="1"/>
    <xf numFmtId="0" fontId="11" fillId="0" borderId="2" xfId="0" quotePrefix="1" applyFont="1" applyBorder="1"/>
    <xf numFmtId="0" fontId="11" fillId="0" borderId="3" xfId="0" quotePrefix="1" applyFont="1" applyBorder="1"/>
    <xf numFmtId="165" fontId="10" fillId="3" borderId="0" xfId="0" quotePrefix="1" applyNumberFormat="1" applyFont="1" applyFill="1" applyAlignment="1">
      <alignment horizontal="left"/>
    </xf>
    <xf numFmtId="165" fontId="7" fillId="3" borderId="0" xfId="0" applyNumberFormat="1" applyFont="1" applyFill="1" applyAlignment="1">
      <alignment horizontal="left"/>
    </xf>
    <xf numFmtId="165" fontId="9" fillId="3" borderId="2" xfId="0" applyNumberFormat="1" applyFont="1" applyFill="1" applyBorder="1" applyAlignment="1">
      <alignment horizontal="left"/>
    </xf>
    <xf numFmtId="165" fontId="2" fillId="3" borderId="0" xfId="0" applyNumberFormat="1" applyFont="1" applyFill="1" applyAlignment="1">
      <alignment horizontal="left"/>
    </xf>
    <xf numFmtId="165" fontId="10" fillId="3" borderId="0" xfId="0" applyNumberFormat="1" applyFont="1" applyFill="1" applyAlignment="1">
      <alignment horizontal="left"/>
    </xf>
    <xf numFmtId="165" fontId="8" fillId="3" borderId="0" xfId="0" applyNumberFormat="1" applyFont="1" applyFill="1" applyAlignment="1">
      <alignment horizontal="left"/>
    </xf>
    <xf numFmtId="165" fontId="5" fillId="3" borderId="2" xfId="0" applyNumberFormat="1" applyFont="1" applyFill="1" applyBorder="1" applyAlignment="1">
      <alignment horizontal="left"/>
    </xf>
    <xf numFmtId="165" fontId="9" fillId="3" borderId="0" xfId="0" applyNumberFormat="1" applyFont="1" applyFill="1" applyAlignment="1">
      <alignment horizontal="left"/>
    </xf>
    <xf numFmtId="165" fontId="5" fillId="3" borderId="3" xfId="0" applyNumberFormat="1" applyFont="1" applyFill="1" applyBorder="1" applyAlignment="1">
      <alignment horizontal="left"/>
    </xf>
    <xf numFmtId="166" fontId="7" fillId="3" borderId="0" xfId="0" applyNumberFormat="1" applyFont="1" applyFill="1" applyAlignment="1">
      <alignment horizontal="left"/>
    </xf>
    <xf numFmtId="166" fontId="3" fillId="3" borderId="0" xfId="0" applyNumberFormat="1" applyFont="1" applyFill="1" applyAlignment="1">
      <alignment horizontal="left"/>
    </xf>
    <xf numFmtId="165" fontId="10" fillId="3" borderId="7" xfId="0" applyNumberFormat="1" applyFont="1" applyFill="1" applyBorder="1" applyAlignment="1">
      <alignment horizontal="left"/>
    </xf>
    <xf numFmtId="0" fontId="3" fillId="2" borderId="7" xfId="0" quotePrefix="1" applyFont="1" applyFill="1" applyBorder="1" applyAlignment="1">
      <alignment horizontal="center"/>
    </xf>
    <xf numFmtId="165" fontId="10" fillId="2" borderId="7" xfId="0" applyNumberFormat="1" applyFont="1" applyFill="1" applyBorder="1" applyAlignment="1">
      <alignment horizontal="left"/>
    </xf>
    <xf numFmtId="165" fontId="10" fillId="3" borderId="1" xfId="0" applyNumberFormat="1" applyFont="1" applyFill="1" applyBorder="1" applyAlignment="1">
      <alignment horizontal="left"/>
    </xf>
    <xf numFmtId="165" fontId="10" fillId="2" borderId="8" xfId="0" applyNumberFormat="1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left"/>
    </xf>
    <xf numFmtId="165" fontId="7" fillId="2" borderId="8" xfId="0" applyNumberFormat="1" applyFont="1" applyFill="1" applyBorder="1" applyAlignment="1">
      <alignment horizontal="left"/>
    </xf>
    <xf numFmtId="165" fontId="5" fillId="2" borderId="9" xfId="0" applyNumberFormat="1" applyFont="1" applyFill="1" applyBorder="1" applyAlignment="1">
      <alignment horizontal="left"/>
    </xf>
    <xf numFmtId="165" fontId="4" fillId="2" borderId="9" xfId="0" applyNumberFormat="1" applyFont="1" applyFill="1" applyBorder="1" applyAlignment="1">
      <alignment horizontal="left"/>
    </xf>
    <xf numFmtId="0" fontId="3" fillId="2" borderId="10" xfId="0" quotePrefix="1" applyFont="1" applyFill="1" applyBorder="1" applyAlignment="1">
      <alignment horizontal="center"/>
    </xf>
    <xf numFmtId="165" fontId="10" fillId="2" borderId="10" xfId="0" applyNumberFormat="1" applyFont="1" applyFill="1" applyBorder="1" applyAlignment="1">
      <alignment horizontal="left"/>
    </xf>
    <xf numFmtId="0" fontId="11" fillId="0" borderId="11" xfId="0" quotePrefix="1" applyFont="1" applyBorder="1"/>
    <xf numFmtId="165" fontId="10" fillId="2" borderId="11" xfId="0" quotePrefix="1" applyNumberFormat="1" applyFont="1" applyFill="1" applyBorder="1" applyAlignment="1">
      <alignment horizontal="left"/>
    </xf>
    <xf numFmtId="165" fontId="7" fillId="2" borderId="11" xfId="0" applyNumberFormat="1" applyFont="1" applyFill="1" applyBorder="1" applyAlignment="1">
      <alignment horizontal="left"/>
    </xf>
    <xf numFmtId="166" fontId="7" fillId="2" borderId="11" xfId="0" applyNumberFormat="1" applyFont="1" applyFill="1" applyBorder="1" applyAlignment="1">
      <alignment horizontal="left"/>
    </xf>
    <xf numFmtId="165" fontId="9" fillId="2" borderId="5" xfId="0" applyNumberFormat="1" applyFont="1" applyFill="1" applyBorder="1" applyAlignment="1">
      <alignment horizontal="left"/>
    </xf>
    <xf numFmtId="165" fontId="2" fillId="2" borderId="11" xfId="0" applyNumberFormat="1" applyFont="1" applyFill="1" applyBorder="1" applyAlignment="1">
      <alignment horizontal="left"/>
    </xf>
    <xf numFmtId="165" fontId="10" fillId="2" borderId="11" xfId="0" applyNumberFormat="1" applyFont="1" applyFill="1" applyBorder="1" applyAlignment="1">
      <alignment horizontal="left"/>
    </xf>
    <xf numFmtId="165" fontId="8" fillId="2" borderId="11" xfId="0" applyNumberFormat="1" applyFont="1" applyFill="1" applyBorder="1" applyAlignment="1">
      <alignment horizontal="left"/>
    </xf>
    <xf numFmtId="165" fontId="5" fillId="2" borderId="5" xfId="0" applyNumberFormat="1" applyFont="1" applyFill="1" applyBorder="1" applyAlignment="1">
      <alignment horizontal="left"/>
    </xf>
    <xf numFmtId="165" fontId="9" fillId="2" borderId="11" xfId="0" applyNumberFormat="1" applyFont="1" applyFill="1" applyBorder="1" applyAlignment="1">
      <alignment horizontal="left"/>
    </xf>
    <xf numFmtId="166" fontId="7" fillId="2" borderId="5" xfId="0" applyNumberFormat="1" applyFont="1" applyFill="1" applyBorder="1" applyAlignment="1">
      <alignment horizontal="left"/>
    </xf>
    <xf numFmtId="166" fontId="7" fillId="2" borderId="8" xfId="0" applyNumberFormat="1" applyFont="1" applyFill="1" applyBorder="1" applyAlignment="1">
      <alignment horizontal="left"/>
    </xf>
    <xf numFmtId="165" fontId="2" fillId="2" borderId="5" xfId="0" applyNumberFormat="1" applyFont="1" applyFill="1" applyBorder="1" applyAlignment="1">
      <alignment horizontal="left"/>
    </xf>
    <xf numFmtId="165" fontId="10" fillId="3" borderId="11" xfId="0" quotePrefix="1" applyNumberFormat="1" applyFont="1" applyFill="1" applyBorder="1" applyAlignment="1">
      <alignment horizontal="left"/>
    </xf>
    <xf numFmtId="165" fontId="7" fillId="3" borderId="11" xfId="0" applyNumberFormat="1" applyFont="1" applyFill="1" applyBorder="1" applyAlignment="1">
      <alignment horizontal="left"/>
    </xf>
    <xf numFmtId="165" fontId="7" fillId="3" borderId="8" xfId="0" applyNumberFormat="1" applyFont="1" applyFill="1" applyBorder="1" applyAlignment="1">
      <alignment horizontal="left"/>
    </xf>
    <xf numFmtId="165" fontId="9" fillId="3" borderId="5" xfId="0" applyNumberFormat="1" applyFont="1" applyFill="1" applyBorder="1" applyAlignment="1">
      <alignment horizontal="left"/>
    </xf>
    <xf numFmtId="165" fontId="2" fillId="3" borderId="11" xfId="0" applyNumberFormat="1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left"/>
    </xf>
    <xf numFmtId="165" fontId="5" fillId="3" borderId="5" xfId="0" applyNumberFormat="1" applyFont="1" applyFill="1" applyBorder="1" applyAlignment="1">
      <alignment horizontal="left"/>
    </xf>
    <xf numFmtId="165" fontId="9" fillId="3" borderId="11" xfId="0" applyNumberFormat="1" applyFont="1" applyFill="1" applyBorder="1" applyAlignment="1">
      <alignment horizontal="left"/>
    </xf>
    <xf numFmtId="165" fontId="5" fillId="3" borderId="9" xfId="0" applyNumberFormat="1" applyFont="1" applyFill="1" applyBorder="1" applyAlignment="1">
      <alignment horizontal="left"/>
    </xf>
    <xf numFmtId="165" fontId="4" fillId="3" borderId="9" xfId="0" applyNumberFormat="1" applyFont="1" applyFill="1" applyBorder="1" applyAlignment="1">
      <alignment horizontal="left"/>
    </xf>
    <xf numFmtId="165" fontId="2" fillId="3" borderId="5" xfId="0" applyNumberFormat="1" applyFont="1" applyFill="1" applyBorder="1" applyAlignment="1">
      <alignment horizontal="left"/>
    </xf>
    <xf numFmtId="166" fontId="7" fillId="3" borderId="11" xfId="0" applyNumberFormat="1" applyFont="1" applyFill="1" applyBorder="1" applyAlignment="1">
      <alignment horizontal="left"/>
    </xf>
    <xf numFmtId="165" fontId="10" fillId="3" borderId="12" xfId="0" quotePrefix="1" applyNumberFormat="1" applyFont="1" applyFill="1" applyBorder="1" applyAlignment="1">
      <alignment horizontal="left"/>
    </xf>
    <xf numFmtId="165" fontId="7" fillId="3" borderId="12" xfId="0" applyNumberFormat="1" applyFont="1" applyFill="1" applyBorder="1" applyAlignment="1">
      <alignment horizontal="left"/>
    </xf>
    <xf numFmtId="165" fontId="7" fillId="3" borderId="7" xfId="0" applyNumberFormat="1" applyFont="1" applyFill="1" applyBorder="1" applyAlignment="1">
      <alignment horizontal="left"/>
    </xf>
    <xf numFmtId="165" fontId="9" fillId="3" borderId="4" xfId="0" applyNumberFormat="1" applyFont="1" applyFill="1" applyBorder="1" applyAlignment="1">
      <alignment horizontal="left"/>
    </xf>
    <xf numFmtId="165" fontId="2" fillId="3" borderId="12" xfId="0" applyNumberFormat="1" applyFont="1" applyFill="1" applyBorder="1" applyAlignment="1">
      <alignment horizontal="left"/>
    </xf>
    <xf numFmtId="165" fontId="10" fillId="3" borderId="12" xfId="0" applyNumberFormat="1" applyFont="1" applyFill="1" applyBorder="1" applyAlignment="1">
      <alignment horizontal="left"/>
    </xf>
    <xf numFmtId="165" fontId="8" fillId="3" borderId="12" xfId="0" applyNumberFormat="1" applyFont="1" applyFill="1" applyBorder="1" applyAlignment="1">
      <alignment horizontal="left"/>
    </xf>
    <xf numFmtId="165" fontId="5" fillId="3" borderId="4" xfId="0" applyNumberFormat="1" applyFont="1" applyFill="1" applyBorder="1" applyAlignment="1">
      <alignment horizontal="left"/>
    </xf>
    <xf numFmtId="165" fontId="9" fillId="3" borderId="12" xfId="0" applyNumberFormat="1" applyFont="1" applyFill="1" applyBorder="1" applyAlignment="1">
      <alignment horizontal="left"/>
    </xf>
    <xf numFmtId="165" fontId="5" fillId="3" borderId="13" xfId="0" applyNumberFormat="1" applyFont="1" applyFill="1" applyBorder="1" applyAlignment="1">
      <alignment horizontal="left"/>
    </xf>
    <xf numFmtId="165" fontId="4" fillId="3" borderId="13" xfId="0" applyNumberFormat="1" applyFont="1" applyFill="1" applyBorder="1" applyAlignment="1">
      <alignment horizontal="left"/>
    </xf>
    <xf numFmtId="165" fontId="2" fillId="3" borderId="4" xfId="0" applyNumberFormat="1" applyFont="1" applyFill="1" applyBorder="1" applyAlignment="1">
      <alignment horizontal="left"/>
    </xf>
    <xf numFmtId="166" fontId="7" fillId="3" borderId="12" xfId="0" applyNumberFormat="1" applyFont="1" applyFill="1" applyBorder="1" applyAlignment="1">
      <alignment horizontal="left"/>
    </xf>
    <xf numFmtId="0" fontId="11" fillId="0" borderId="12" xfId="0" quotePrefix="1" applyFont="1" applyBorder="1"/>
    <xf numFmtId="165" fontId="10" fillId="2" borderId="12" xfId="0" quotePrefix="1" applyNumberFormat="1" applyFont="1" applyFill="1" applyBorder="1" applyAlignment="1">
      <alignment horizontal="left"/>
    </xf>
    <xf numFmtId="165" fontId="7" fillId="2" borderId="12" xfId="0" applyNumberFormat="1" applyFont="1" applyFill="1" applyBorder="1" applyAlignment="1">
      <alignment horizontal="left"/>
    </xf>
    <xf numFmtId="165" fontId="7" fillId="2" borderId="7" xfId="0" applyNumberFormat="1" applyFont="1" applyFill="1" applyBorder="1" applyAlignment="1">
      <alignment horizontal="left"/>
    </xf>
    <xf numFmtId="165" fontId="9" fillId="2" borderId="4" xfId="0" applyNumberFormat="1" applyFont="1" applyFill="1" applyBorder="1" applyAlignment="1">
      <alignment horizontal="left"/>
    </xf>
    <xf numFmtId="165" fontId="2" fillId="2" borderId="12" xfId="0" applyNumberFormat="1" applyFont="1" applyFill="1" applyBorder="1" applyAlignment="1">
      <alignment horizontal="left"/>
    </xf>
    <xf numFmtId="165" fontId="10" fillId="2" borderId="12" xfId="0" applyNumberFormat="1" applyFont="1" applyFill="1" applyBorder="1" applyAlignment="1">
      <alignment horizontal="left"/>
    </xf>
    <xf numFmtId="165" fontId="8" fillId="2" borderId="12" xfId="0" applyNumberFormat="1" applyFont="1" applyFill="1" applyBorder="1" applyAlignment="1">
      <alignment horizontal="left"/>
    </xf>
    <xf numFmtId="165" fontId="5" fillId="2" borderId="4" xfId="0" applyNumberFormat="1" applyFont="1" applyFill="1" applyBorder="1" applyAlignment="1">
      <alignment horizontal="left"/>
    </xf>
    <xf numFmtId="165" fontId="9" fillId="2" borderId="12" xfId="0" applyNumberFormat="1" applyFont="1" applyFill="1" applyBorder="1" applyAlignment="1">
      <alignment horizontal="left"/>
    </xf>
    <xf numFmtId="165" fontId="5" fillId="2" borderId="13" xfId="0" applyNumberFormat="1" applyFont="1" applyFill="1" applyBorder="1" applyAlignment="1">
      <alignment horizontal="left"/>
    </xf>
    <xf numFmtId="165" fontId="4" fillId="2" borderId="13" xfId="0" applyNumberFormat="1" applyFont="1" applyFill="1" applyBorder="1" applyAlignment="1">
      <alignment horizontal="left"/>
    </xf>
    <xf numFmtId="165" fontId="2" fillId="2" borderId="4" xfId="0" applyNumberFormat="1" applyFont="1" applyFill="1" applyBorder="1" applyAlignment="1">
      <alignment horizontal="left"/>
    </xf>
    <xf numFmtId="0" fontId="11" fillId="0" borderId="14" xfId="0" quotePrefix="1" applyFont="1" applyBorder="1"/>
    <xf numFmtId="165" fontId="10" fillId="2" borderId="14" xfId="0" quotePrefix="1" applyNumberFormat="1" applyFont="1" applyFill="1" applyBorder="1" applyAlignment="1">
      <alignment horizontal="left"/>
    </xf>
    <xf numFmtId="165" fontId="7" fillId="2" borderId="14" xfId="0" applyNumberFormat="1" applyFont="1" applyFill="1" applyBorder="1" applyAlignment="1">
      <alignment horizontal="left"/>
    </xf>
    <xf numFmtId="166" fontId="7" fillId="2" borderId="14" xfId="0" applyNumberFormat="1" applyFont="1" applyFill="1" applyBorder="1" applyAlignment="1">
      <alignment horizontal="left"/>
    </xf>
    <xf numFmtId="165" fontId="7" fillId="2" borderId="10" xfId="0" applyNumberFormat="1" applyFont="1" applyFill="1" applyBorder="1" applyAlignment="1">
      <alignment horizontal="left"/>
    </xf>
    <xf numFmtId="165" fontId="9" fillId="2" borderId="6" xfId="0" applyNumberFormat="1" applyFont="1" applyFill="1" applyBorder="1" applyAlignment="1">
      <alignment horizontal="left"/>
    </xf>
    <xf numFmtId="165" fontId="2" fillId="2" borderId="14" xfId="0" applyNumberFormat="1" applyFont="1" applyFill="1" applyBorder="1" applyAlignment="1">
      <alignment horizontal="left"/>
    </xf>
    <xf numFmtId="165" fontId="10" fillId="2" borderId="14" xfId="0" applyNumberFormat="1" applyFont="1" applyFill="1" applyBorder="1" applyAlignment="1">
      <alignment horizontal="left"/>
    </xf>
    <xf numFmtId="165" fontId="8" fillId="2" borderId="14" xfId="0" applyNumberFormat="1" applyFont="1" applyFill="1" applyBorder="1" applyAlignment="1">
      <alignment horizontal="left"/>
    </xf>
    <xf numFmtId="165" fontId="5" fillId="2" borderId="6" xfId="0" applyNumberFormat="1" applyFont="1" applyFill="1" applyBorder="1" applyAlignment="1">
      <alignment horizontal="left"/>
    </xf>
    <xf numFmtId="165" fontId="9" fillId="2" borderId="14" xfId="0" applyNumberFormat="1" applyFont="1" applyFill="1" applyBorder="1" applyAlignment="1">
      <alignment horizontal="left"/>
    </xf>
    <xf numFmtId="166" fontId="7" fillId="2" borderId="10" xfId="0" applyNumberFormat="1" applyFont="1" applyFill="1" applyBorder="1" applyAlignment="1">
      <alignment horizontal="left"/>
    </xf>
    <xf numFmtId="165" fontId="5" fillId="2" borderId="15" xfId="0" applyNumberFormat="1" applyFont="1" applyFill="1" applyBorder="1" applyAlignment="1">
      <alignment horizontal="left"/>
    </xf>
    <xf numFmtId="165" fontId="4" fillId="2" borderId="15" xfId="0" applyNumberFormat="1" applyFont="1" applyFill="1" applyBorder="1" applyAlignment="1">
      <alignment horizontal="left"/>
    </xf>
    <xf numFmtId="165" fontId="2" fillId="2" borderId="6" xfId="0" applyNumberFormat="1" applyFont="1" applyFill="1" applyBorder="1" applyAlignment="1">
      <alignment horizontal="left"/>
    </xf>
    <xf numFmtId="164" fontId="10" fillId="2" borderId="3" xfId="0" applyNumberFormat="1" applyFont="1" applyFill="1" applyBorder="1" applyAlignment="1">
      <alignment horizontal="left"/>
    </xf>
    <xf numFmtId="49" fontId="10" fillId="2" borderId="0" xfId="0" quotePrefix="1" applyNumberFormat="1" applyFont="1" applyFill="1" applyAlignment="1">
      <alignment horizontal="left"/>
    </xf>
    <xf numFmtId="49" fontId="7" fillId="2" borderId="0" xfId="0" quotePrefix="1" applyNumberFormat="1" applyFont="1" applyFill="1" applyAlignment="1">
      <alignment horizontal="left" indent="4"/>
    </xf>
    <xf numFmtId="49" fontId="7" fillId="2" borderId="1" xfId="0" quotePrefix="1" applyNumberFormat="1" applyFont="1" applyFill="1" applyBorder="1" applyAlignment="1">
      <alignment horizontal="left" indent="4"/>
    </xf>
    <xf numFmtId="49" fontId="9" fillId="2" borderId="2" xfId="0" quotePrefix="1" applyNumberFormat="1" applyFont="1" applyFill="1" applyBorder="1" applyAlignment="1">
      <alignment horizontal="left" indent="4"/>
    </xf>
    <xf numFmtId="49" fontId="8" fillId="2" borderId="0" xfId="0" quotePrefix="1" applyNumberFormat="1" applyFont="1" applyFill="1" applyAlignment="1">
      <alignment horizontal="left"/>
    </xf>
    <xf numFmtId="49" fontId="7" fillId="2" borderId="0" xfId="0" quotePrefix="1" applyNumberFormat="1" applyFont="1" applyFill="1" applyAlignment="1">
      <alignment horizontal="left" indent="5"/>
    </xf>
    <xf numFmtId="49" fontId="7" fillId="2" borderId="1" xfId="0" quotePrefix="1" applyNumberFormat="1" applyFont="1" applyFill="1" applyBorder="1" applyAlignment="1">
      <alignment horizontal="left" indent="5"/>
    </xf>
    <xf numFmtId="49" fontId="5" fillId="2" borderId="2" xfId="0" quotePrefix="1" applyNumberFormat="1" applyFont="1" applyFill="1" applyBorder="1" applyAlignment="1">
      <alignment horizontal="left" indent="5"/>
    </xf>
    <xf numFmtId="49" fontId="5" fillId="2" borderId="3" xfId="0" quotePrefix="1" applyNumberFormat="1" applyFont="1" applyFill="1" applyBorder="1" applyAlignment="1">
      <alignment horizontal="left" indent="5"/>
    </xf>
    <xf numFmtId="49" fontId="4" fillId="2" borderId="3" xfId="0" quotePrefix="1" applyNumberFormat="1" applyFont="1" applyFill="1" applyBorder="1" applyAlignment="1">
      <alignment horizontal="left" indent="3"/>
    </xf>
    <xf numFmtId="49" fontId="3" fillId="2" borderId="11" xfId="0" quotePrefix="1" applyNumberFormat="1" applyFont="1" applyFill="1" applyBorder="1" applyAlignment="1">
      <alignment horizontal="center"/>
    </xf>
    <xf numFmtId="49" fontId="3" fillId="3" borderId="4" xfId="0" quotePrefix="1" applyNumberFormat="1" applyFont="1" applyFill="1" applyBorder="1" applyAlignment="1">
      <alignment horizontal="center"/>
    </xf>
    <xf numFmtId="49" fontId="3" fillId="3" borderId="7" xfId="0" quotePrefix="1" applyNumberFormat="1" applyFont="1" applyFill="1" applyBorder="1" applyAlignment="1">
      <alignment horizontal="center"/>
    </xf>
    <xf numFmtId="49" fontId="3" fillId="3" borderId="2" xfId="0" quotePrefix="1" applyNumberFormat="1" applyFont="1" applyFill="1" applyBorder="1" applyAlignment="1">
      <alignment horizontal="center"/>
    </xf>
    <xf numFmtId="49" fontId="3" fillId="3" borderId="1" xfId="0" quotePrefix="1" applyNumberFormat="1" applyFont="1" applyFill="1" applyBorder="1" applyAlignment="1">
      <alignment horizontal="center"/>
    </xf>
    <xf numFmtId="49" fontId="3" fillId="3" borderId="5" xfId="0" quotePrefix="1" applyNumberFormat="1" applyFont="1" applyFill="1" applyBorder="1" applyAlignment="1">
      <alignment horizontal="center"/>
    </xf>
    <xf numFmtId="49" fontId="3" fillId="3" borderId="8" xfId="0" quotePrefix="1" applyNumberFormat="1" applyFont="1" applyFill="1" applyBorder="1" applyAlignment="1">
      <alignment horizontal="center"/>
    </xf>
    <xf numFmtId="49" fontId="3" fillId="2" borderId="14" xfId="0" quotePrefix="1" applyNumberFormat="1" applyFont="1" applyFill="1" applyBorder="1" applyAlignment="1">
      <alignment horizontal="center"/>
    </xf>
    <xf numFmtId="49" fontId="3" fillId="2" borderId="6" xfId="0" quotePrefix="1" applyNumberFormat="1" applyFont="1" applyFill="1" applyBorder="1" applyAlignment="1">
      <alignment horizontal="center"/>
    </xf>
    <xf numFmtId="49" fontId="3" fillId="2" borderId="4" xfId="0" quotePrefix="1" applyNumberFormat="1" applyFont="1" applyFill="1" applyBorder="1" applyAlignment="1">
      <alignment horizontal="center"/>
    </xf>
    <xf numFmtId="49" fontId="3" fillId="2" borderId="5" xfId="0" quotePrefix="1" applyNumberFormat="1" applyFont="1" applyFill="1" applyBorder="1" applyAlignment="1">
      <alignment horizontal="center"/>
    </xf>
    <xf numFmtId="49" fontId="2" fillId="2" borderId="12" xfId="0" quotePrefix="1" applyNumberFormat="1" applyFont="1" applyFill="1" applyBorder="1" applyAlignment="1">
      <alignment horizontal="left"/>
    </xf>
    <xf numFmtId="0" fontId="2" fillId="2" borderId="12" xfId="0" quotePrefix="1" applyFont="1" applyFill="1" applyBorder="1" applyAlignment="1">
      <alignment horizontal="left"/>
    </xf>
    <xf numFmtId="0" fontId="11" fillId="0" borderId="1" xfId="0" quotePrefix="1" applyFont="1" applyBorder="1"/>
    <xf numFmtId="165" fontId="7" fillId="3" borderId="1" xfId="0" applyNumberFormat="1" applyFont="1" applyFill="1" applyBorder="1" applyAlignment="1">
      <alignment horizontal="left"/>
    </xf>
    <xf numFmtId="165" fontId="4" fillId="3" borderId="3" xfId="0" applyNumberFormat="1" applyFont="1" applyFill="1" applyBorder="1" applyAlignment="1">
      <alignment horizontal="left"/>
    </xf>
    <xf numFmtId="0" fontId="2" fillId="2" borderId="2" xfId="0" quotePrefix="1" applyFont="1" applyFill="1" applyBorder="1" applyAlignment="1">
      <alignment horizontal="left"/>
    </xf>
    <xf numFmtId="0" fontId="11" fillId="0" borderId="2" xfId="0" quotePrefix="1" applyFont="1" applyBorder="1"/>
    <xf numFmtId="165" fontId="2" fillId="3" borderId="2" xfId="0" applyNumberFormat="1" applyFont="1" applyFill="1" applyBorder="1" applyAlignment="1">
      <alignment horizontal="left"/>
    </xf>
    <xf numFmtId="165" fontId="2" fillId="2" borderId="3" xfId="0" applyNumberFormat="1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left"/>
    </xf>
    <xf numFmtId="41" fontId="7" fillId="2" borderId="14" xfId="0" applyNumberFormat="1" applyFont="1" applyFill="1" applyBorder="1" applyAlignment="1">
      <alignment horizontal="left"/>
    </xf>
    <xf numFmtId="0" fontId="11" fillId="0" borderId="0" xfId="0" quotePrefix="1" applyFont="1" applyBorder="1"/>
    <xf numFmtId="165" fontId="7" fillId="3" borderId="17" xfId="0" applyNumberFormat="1" applyFont="1" applyFill="1" applyBorder="1" applyAlignment="1">
      <alignment horizontal="left"/>
    </xf>
    <xf numFmtId="165" fontId="7" fillId="3" borderId="16" xfId="0" applyNumberFormat="1" applyFont="1" applyFill="1" applyBorder="1" applyAlignment="1">
      <alignment horizontal="center"/>
    </xf>
    <xf numFmtId="165" fontId="7" fillId="3" borderId="17" xfId="0" applyNumberFormat="1" applyFont="1" applyFill="1" applyBorder="1" applyAlignment="1">
      <alignment horizontal="center"/>
    </xf>
    <xf numFmtId="165" fontId="7" fillId="3" borderId="17" xfId="0" applyNumberFormat="1" applyFont="1" applyFill="1" applyBorder="1" applyAlignment="1"/>
    <xf numFmtId="165" fontId="7" fillId="3" borderId="18" xfId="0" applyNumberFormat="1" applyFont="1" applyFill="1" applyBorder="1" applyAlignment="1"/>
    <xf numFmtId="49" fontId="3" fillId="3" borderId="16" xfId="0" quotePrefix="1" applyNumberFormat="1" applyFont="1" applyFill="1" applyBorder="1" applyAlignment="1">
      <alignment horizontal="center"/>
    </xf>
    <xf numFmtId="49" fontId="3" fillId="3" borderId="19" xfId="0" quotePrefix="1" applyNumberFormat="1" applyFont="1" applyFill="1" applyBorder="1" applyAlignment="1">
      <alignment horizontal="center"/>
    </xf>
    <xf numFmtId="165" fontId="10" fillId="3" borderId="17" xfId="0" quotePrefix="1" applyNumberFormat="1" applyFont="1" applyFill="1" applyBorder="1" applyAlignment="1">
      <alignment horizontal="left"/>
    </xf>
    <xf numFmtId="165" fontId="7" fillId="3" borderId="19" xfId="0" applyNumberFormat="1" applyFont="1" applyFill="1" applyBorder="1" applyAlignment="1">
      <alignment horizontal="left"/>
    </xf>
    <xf numFmtId="165" fontId="9" fillId="3" borderId="20" xfId="0" applyNumberFormat="1" applyFont="1" applyFill="1" applyBorder="1" applyAlignment="1">
      <alignment horizontal="left"/>
    </xf>
    <xf numFmtId="165" fontId="2" fillId="3" borderId="17" xfId="0" applyNumberFormat="1" applyFont="1" applyFill="1" applyBorder="1" applyAlignment="1">
      <alignment horizontal="left"/>
    </xf>
    <xf numFmtId="165" fontId="10" fillId="3" borderId="17" xfId="0" applyNumberFormat="1" applyFont="1" applyFill="1" applyBorder="1" applyAlignment="1">
      <alignment horizontal="left"/>
    </xf>
    <xf numFmtId="165" fontId="8" fillId="3" borderId="17" xfId="0" applyNumberFormat="1" applyFont="1" applyFill="1" applyBorder="1" applyAlignment="1">
      <alignment horizontal="left"/>
    </xf>
    <xf numFmtId="165" fontId="5" fillId="3" borderId="20" xfId="0" applyNumberFormat="1" applyFont="1" applyFill="1" applyBorder="1" applyAlignment="1">
      <alignment horizontal="left"/>
    </xf>
    <xf numFmtId="165" fontId="9" fillId="3" borderId="17" xfId="0" applyNumberFormat="1" applyFont="1" applyFill="1" applyBorder="1" applyAlignment="1">
      <alignment horizontal="left"/>
    </xf>
    <xf numFmtId="165" fontId="5" fillId="3" borderId="21" xfId="0" applyNumberFormat="1" applyFont="1" applyFill="1" applyBorder="1" applyAlignment="1">
      <alignment horizontal="left"/>
    </xf>
    <xf numFmtId="165" fontId="4" fillId="3" borderId="21" xfId="0" applyNumberFormat="1" applyFont="1" applyFill="1" applyBorder="1" applyAlignment="1">
      <alignment horizontal="left"/>
    </xf>
    <xf numFmtId="165" fontId="2" fillId="3" borderId="20" xfId="0" applyNumberFormat="1" applyFont="1" applyFill="1" applyBorder="1" applyAlignment="1">
      <alignment horizontal="left"/>
    </xf>
    <xf numFmtId="165" fontId="10" fillId="3" borderId="18" xfId="0" applyNumberFormat="1" applyFont="1" applyFill="1" applyBorder="1" applyAlignment="1">
      <alignment horizontal="left"/>
    </xf>
    <xf numFmtId="0" fontId="14" fillId="0" borderId="0" xfId="7" applyFont="1"/>
    <xf numFmtId="0" fontId="13" fillId="0" borderId="0" xfId="7" applyFont="1"/>
    <xf numFmtId="0" fontId="15" fillId="0" borderId="0" xfId="0" applyFont="1"/>
    <xf numFmtId="0" fontId="15" fillId="4" borderId="0" xfId="0" applyFont="1" applyFill="1"/>
    <xf numFmtId="0" fontId="16" fillId="0" borderId="0" xfId="0" applyFont="1"/>
    <xf numFmtId="0" fontId="6" fillId="4" borderId="0" xfId="6" applyFill="1" applyBorder="1"/>
    <xf numFmtId="0" fontId="16" fillId="4" borderId="0" xfId="0" applyFont="1" applyFill="1" applyAlignment="1">
      <alignment horizontal="left"/>
    </xf>
    <xf numFmtId="0" fontId="16" fillId="4" borderId="0" xfId="0" applyFont="1" applyFill="1"/>
  </cellXfs>
  <cellStyles count="8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Hyperlink" xfId="6" xr:uid="{00000000-0005-0000-0000-000004000000}"/>
    <cellStyle name="Normal" xfId="0" builtinId="0"/>
    <cellStyle name="Normal_PSCB financials reporting template" xfId="7" xr:uid="{00000000-0005-0000-0000-000006000000}"/>
    <cellStyle name="Percent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1073"/>
    <xdr:sp macro="" textlink="">
      <xdr:nvSpPr>
        <xdr:cNvPr id="2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3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4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MATLACK@CARLOSROSARIO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zoomScale="150" zoomScaleNormal="150" zoomScaleSheetLayoutView="100" workbookViewId="0">
      <selection activeCell="A23" sqref="A23"/>
    </sheetView>
  </sheetViews>
  <sheetFormatPr baseColWidth="10" defaultColWidth="9.1640625" defaultRowHeight="13" x14ac:dyDescent="0.15"/>
  <cols>
    <col min="1" max="1" width="49.6640625" style="153" bestFit="1" customWidth="1"/>
    <col min="2" max="3" width="9.1640625" style="153"/>
    <col min="4" max="4" width="52.5" style="153" customWidth="1"/>
    <col min="5" max="16384" width="9.1640625" style="153"/>
  </cols>
  <sheetData>
    <row r="1" spans="1:1" x14ac:dyDescent="0.15">
      <c r="A1" s="155" t="s">
        <v>232</v>
      </c>
    </row>
    <row r="2" spans="1:1" x14ac:dyDescent="0.15">
      <c r="A2" s="154" t="s">
        <v>233</v>
      </c>
    </row>
    <row r="4" spans="1:1" x14ac:dyDescent="0.15">
      <c r="A4" s="154" t="s">
        <v>234</v>
      </c>
    </row>
    <row r="5" spans="1:1" ht="15" x14ac:dyDescent="0.2">
      <c r="A5" s="156" t="s">
        <v>235</v>
      </c>
    </row>
    <row r="6" spans="1:1" x14ac:dyDescent="0.15">
      <c r="A6" s="154" t="s">
        <v>238</v>
      </c>
    </row>
    <row r="8" spans="1:1" x14ac:dyDescent="0.15">
      <c r="A8" s="157">
        <v>2021</v>
      </c>
    </row>
    <row r="9" spans="1:1" x14ac:dyDescent="0.15">
      <c r="A9" s="158" t="s">
        <v>236</v>
      </c>
    </row>
  </sheetData>
  <hyperlinks>
    <hyperlink ref="A5" r:id="rId1" xr:uid="{00000000-0004-0000-0000-000000000000}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0"/>
  <sheetViews>
    <sheetView showGridLines="0" tabSelected="1" zoomScale="150" zoomScaleNormal="1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8.83203125" defaultRowHeight="15" x14ac:dyDescent="0.2"/>
  <cols>
    <col min="1" max="1" width="49.1640625" customWidth="1"/>
    <col min="2" max="2" width="14.1640625" customWidth="1"/>
    <col min="3" max="3" width="4" customWidth="1"/>
    <col min="4" max="4" width="15.1640625" bestFit="1" customWidth="1"/>
    <col min="5" max="5" width="4" customWidth="1"/>
    <col min="6" max="7" width="13.5" customWidth="1"/>
    <col min="8" max="8" width="12.5" customWidth="1"/>
    <col min="9" max="9" width="13.5" customWidth="1"/>
    <col min="10" max="11" width="12.5" customWidth="1"/>
    <col min="12" max="13" width="14.1640625" customWidth="1"/>
    <col min="14" max="14" width="12.83203125" customWidth="1"/>
    <col min="15" max="17" width="12.5" customWidth="1"/>
    <col min="18" max="18" width="14.1640625" customWidth="1"/>
    <col min="19" max="19" width="12.5" customWidth="1"/>
    <col min="20" max="20" width="14.1640625" customWidth="1"/>
    <col min="21" max="21" width="16" customWidth="1"/>
    <col min="22" max="22" width="4.6640625" customWidth="1"/>
    <col min="23" max="23" width="14.1640625" customWidth="1"/>
    <col min="24" max="24" width="11.83203125" hidden="1" customWidth="1"/>
    <col min="25" max="25" width="16.33203125" hidden="1" customWidth="1"/>
    <col min="26" max="26" width="2.33203125" hidden="1" customWidth="1"/>
    <col min="27" max="27" width="16.33203125" hidden="1" customWidth="1"/>
    <col min="28" max="28" width="5.83203125" hidden="1" customWidth="1"/>
    <col min="29" max="31" width="3.33203125" hidden="1" customWidth="1"/>
  </cols>
  <sheetData>
    <row r="1" spans="1:31" ht="15" customHeight="1" x14ac:dyDescent="0.2">
      <c r="A1" s="151" t="str">
        <f>'Cover Sheet '!A2</f>
        <v>CARLOS ROSARIO INT'L PCS</v>
      </c>
      <c r="B1" s="151"/>
    </row>
    <row r="2" spans="1:31" ht="15" customHeight="1" x14ac:dyDescent="0.2">
      <c r="A2" s="151" t="s">
        <v>237</v>
      </c>
      <c r="B2" s="152"/>
    </row>
    <row r="3" spans="1:31" x14ac:dyDescent="0.2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83"/>
      <c r="V3" s="70"/>
      <c r="W3" s="31"/>
      <c r="X3" s="70"/>
      <c r="Y3" s="2"/>
      <c r="Z3" s="2"/>
      <c r="AA3" s="2"/>
      <c r="AB3" s="2"/>
      <c r="AC3" s="2"/>
      <c r="AD3" s="2"/>
      <c r="AE3" s="2" t="s">
        <v>223</v>
      </c>
    </row>
    <row r="4" spans="1:31" x14ac:dyDescent="0.2">
      <c r="A4" s="1"/>
      <c r="B4" s="137" t="s">
        <v>189</v>
      </c>
      <c r="C4" s="1"/>
      <c r="D4" s="1"/>
      <c r="F4" s="110" t="s">
        <v>191</v>
      </c>
      <c r="G4" s="112" t="s">
        <v>193</v>
      </c>
      <c r="H4" s="114" t="s">
        <v>3</v>
      </c>
      <c r="I4" s="116" t="s">
        <v>197</v>
      </c>
      <c r="J4" s="110" t="s">
        <v>4</v>
      </c>
      <c r="K4" s="112" t="s">
        <v>5</v>
      </c>
      <c r="L4" s="114" t="s">
        <v>6</v>
      </c>
      <c r="M4" s="116" t="s">
        <v>202</v>
      </c>
      <c r="N4" s="110" t="s">
        <v>203</v>
      </c>
      <c r="O4" s="112" t="s">
        <v>204</v>
      </c>
      <c r="P4" s="114" t="s">
        <v>9</v>
      </c>
      <c r="Q4" s="116" t="s">
        <v>207</v>
      </c>
      <c r="R4" s="110" t="s">
        <v>10</v>
      </c>
      <c r="S4" s="112" t="s">
        <v>209</v>
      </c>
      <c r="T4" s="114" t="s">
        <v>12</v>
      </c>
      <c r="U4" s="117" t="s">
        <v>213</v>
      </c>
      <c r="V4" s="118" t="s">
        <v>216</v>
      </c>
      <c r="W4" s="119" t="s">
        <v>219</v>
      </c>
      <c r="X4" s="120" t="s">
        <v>13</v>
      </c>
      <c r="Y4" s="2"/>
      <c r="Z4" s="2"/>
      <c r="AA4" s="2"/>
      <c r="AB4" s="2"/>
      <c r="AC4" s="2"/>
      <c r="AD4" s="2" t="s">
        <v>104</v>
      </c>
      <c r="AE4" s="2" t="s">
        <v>223</v>
      </c>
    </row>
    <row r="5" spans="1:31" x14ac:dyDescent="0.2">
      <c r="A5" s="1"/>
      <c r="B5" s="138" t="s">
        <v>190</v>
      </c>
      <c r="C5" s="1"/>
      <c r="D5" s="1"/>
      <c r="F5" s="111" t="s">
        <v>192</v>
      </c>
      <c r="G5" s="113" t="s">
        <v>192</v>
      </c>
      <c r="H5" s="115" t="s">
        <v>192</v>
      </c>
      <c r="I5" s="29"/>
      <c r="J5" s="111" t="s">
        <v>192</v>
      </c>
      <c r="K5" s="113" t="s">
        <v>192</v>
      </c>
      <c r="L5" s="115" t="s">
        <v>192</v>
      </c>
      <c r="M5" s="29"/>
      <c r="N5" s="111" t="s">
        <v>192</v>
      </c>
      <c r="O5" s="113" t="s">
        <v>192</v>
      </c>
      <c r="P5" s="115" t="s">
        <v>192</v>
      </c>
      <c r="Q5" s="29"/>
      <c r="R5" s="111" t="s">
        <v>192</v>
      </c>
      <c r="S5" s="113" t="s">
        <v>192</v>
      </c>
      <c r="T5" s="115" t="s">
        <v>192</v>
      </c>
      <c r="U5" s="29"/>
      <c r="V5" s="21"/>
      <c r="W5" s="109" t="s">
        <v>220</v>
      </c>
      <c r="X5" s="121"/>
      <c r="Y5" s="2"/>
      <c r="Z5" s="2"/>
      <c r="AA5" s="2"/>
      <c r="AB5" s="2"/>
      <c r="AC5" s="2"/>
      <c r="AD5" s="2"/>
      <c r="AE5" s="2" t="s">
        <v>223</v>
      </c>
    </row>
    <row r="6" spans="1:31" ht="17" x14ac:dyDescent="0.2">
      <c r="A6" s="99" t="s">
        <v>108</v>
      </c>
      <c r="B6" s="139"/>
      <c r="C6" s="1"/>
      <c r="D6" s="1"/>
      <c r="F6" s="57"/>
      <c r="G6" s="9"/>
      <c r="H6" s="44"/>
      <c r="I6" s="84"/>
      <c r="J6" s="57"/>
      <c r="K6" s="9"/>
      <c r="L6" s="44"/>
      <c r="M6" s="84"/>
      <c r="N6" s="57"/>
      <c r="O6" s="9"/>
      <c r="P6" s="44"/>
      <c r="Q6" s="84"/>
      <c r="R6" s="57"/>
      <c r="S6" s="9"/>
      <c r="T6" s="44"/>
      <c r="U6" s="84"/>
      <c r="V6" s="71"/>
      <c r="W6" s="32"/>
      <c r="X6" s="71"/>
      <c r="Y6" s="2" t="s">
        <v>106</v>
      </c>
      <c r="Z6" s="2" t="s">
        <v>107</v>
      </c>
      <c r="AA6" s="2"/>
      <c r="AB6" s="2" t="s">
        <v>105</v>
      </c>
      <c r="AC6" s="2" t="s">
        <v>107</v>
      </c>
      <c r="AD6" s="2" t="s">
        <v>0</v>
      </c>
      <c r="AE6" s="2" t="s">
        <v>106</v>
      </c>
    </row>
    <row r="7" spans="1:31" x14ac:dyDescent="0.2">
      <c r="A7" s="100" t="s">
        <v>14</v>
      </c>
      <c r="B7" s="132">
        <v>21082860</v>
      </c>
      <c r="C7" s="1"/>
      <c r="D7" s="1"/>
      <c r="F7" s="58">
        <v>1806208.3333330001</v>
      </c>
      <c r="G7" s="10">
        <v>1806208.3333330001</v>
      </c>
      <c r="H7" s="45">
        <v>1806208.3333330001</v>
      </c>
      <c r="I7" s="85">
        <f t="shared" ref="I7:I14" si="0">IF(ISERROR(SUM(F7:H7)),0,(SUM(F7:H7)))</f>
        <v>5418624.9999989998</v>
      </c>
      <c r="J7" s="58">
        <v>1806208.3333330001</v>
      </c>
      <c r="K7" s="10">
        <v>1806208.3333330001</v>
      </c>
      <c r="L7" s="45">
        <v>1806208.3333330001</v>
      </c>
      <c r="M7" s="85">
        <f t="shared" ref="M7:M14" si="1">IF(ISERROR(SUM(J7:L7)),0,(SUM(J7:L7)))</f>
        <v>5418624.9999989998</v>
      </c>
      <c r="N7" s="58">
        <v>1806208.3333330001</v>
      </c>
      <c r="O7" s="10">
        <v>1806208.3333330001</v>
      </c>
      <c r="P7" s="45">
        <v>1806208.3333330001</v>
      </c>
      <c r="Q7" s="85">
        <f t="shared" ref="Q7:Q14" si="2">IF(ISERROR(SUM(N7:P7)),0,(SUM(N7:P7)))</f>
        <v>5418624.9999989998</v>
      </c>
      <c r="R7" s="58">
        <v>1806208.3333330001</v>
      </c>
      <c r="S7" s="10">
        <v>1806208.3333330001</v>
      </c>
      <c r="T7" s="45">
        <v>1806208.3333330001</v>
      </c>
      <c r="U7" s="85">
        <f t="shared" ref="U7:U14" si="3">IF(ISERROR(SUM(R7:T7)),0,(SUM(R7:T7)))</f>
        <v>5418624.9999989998</v>
      </c>
      <c r="V7" s="72"/>
      <c r="W7" s="33">
        <f t="shared" ref="W7:W14" si="4">IF(ISERROR(I7+M7+Q7+U7),0,(I7+M7+Q7+U7))</f>
        <v>21674499.999995999</v>
      </c>
      <c r="X7" s="72">
        <v>21674499.999995999</v>
      </c>
      <c r="Y7" s="2" t="s">
        <v>15</v>
      </c>
      <c r="Z7" s="2">
        <v>3</v>
      </c>
      <c r="AA7" s="2" t="s">
        <v>16</v>
      </c>
      <c r="AB7" s="2" t="s">
        <v>105</v>
      </c>
      <c r="AC7" s="2">
        <v>2</v>
      </c>
      <c r="AD7" s="2" t="s">
        <v>1</v>
      </c>
      <c r="AE7" s="2" t="s">
        <v>15</v>
      </c>
    </row>
    <row r="8" spans="1:31" x14ac:dyDescent="0.2">
      <c r="A8" s="100" t="s">
        <v>18</v>
      </c>
      <c r="B8" s="132">
        <v>7070199.999996</v>
      </c>
      <c r="C8" s="1"/>
      <c r="D8" s="1"/>
      <c r="F8" s="58">
        <v>596400</v>
      </c>
      <c r="G8" s="10">
        <v>596400</v>
      </c>
      <c r="H8" s="45">
        <v>596400</v>
      </c>
      <c r="I8" s="85">
        <f t="shared" si="0"/>
        <v>1789200</v>
      </c>
      <c r="J8" s="58">
        <v>596400</v>
      </c>
      <c r="K8" s="10">
        <v>596400</v>
      </c>
      <c r="L8" s="45">
        <v>596400</v>
      </c>
      <c r="M8" s="85">
        <f t="shared" si="1"/>
        <v>1789200</v>
      </c>
      <c r="N8" s="58">
        <v>596400</v>
      </c>
      <c r="O8" s="10">
        <v>596400</v>
      </c>
      <c r="P8" s="45">
        <v>596400</v>
      </c>
      <c r="Q8" s="85">
        <f t="shared" si="2"/>
        <v>1789200</v>
      </c>
      <c r="R8" s="58">
        <v>596400</v>
      </c>
      <c r="S8" s="10">
        <v>596400</v>
      </c>
      <c r="T8" s="45">
        <v>596400</v>
      </c>
      <c r="U8" s="85">
        <f t="shared" si="3"/>
        <v>1789200</v>
      </c>
      <c r="V8" s="72"/>
      <c r="W8" s="33">
        <f t="shared" si="4"/>
        <v>7156800</v>
      </c>
      <c r="X8" s="72">
        <v>7156800</v>
      </c>
      <c r="Y8" s="2" t="s">
        <v>19</v>
      </c>
      <c r="Z8" s="2">
        <v>3</v>
      </c>
      <c r="AA8" s="2" t="s">
        <v>16</v>
      </c>
      <c r="AB8" s="2" t="s">
        <v>20</v>
      </c>
      <c r="AC8" s="2">
        <v>1</v>
      </c>
      <c r="AD8" s="2" t="s">
        <v>2</v>
      </c>
      <c r="AE8" s="2" t="s">
        <v>19</v>
      </c>
    </row>
    <row r="9" spans="1:31" hidden="1" x14ac:dyDescent="0.2">
      <c r="A9" s="100" t="s">
        <v>21</v>
      </c>
      <c r="B9" s="132"/>
      <c r="C9" s="1"/>
      <c r="D9" s="1"/>
      <c r="F9" s="58"/>
      <c r="G9" s="10"/>
      <c r="H9" s="45"/>
      <c r="I9" s="86">
        <f t="shared" si="0"/>
        <v>0</v>
      </c>
      <c r="J9" s="58"/>
      <c r="K9" s="10"/>
      <c r="L9" s="45"/>
      <c r="M9" s="86">
        <f t="shared" si="1"/>
        <v>0</v>
      </c>
      <c r="N9" s="58"/>
      <c r="O9" s="10"/>
      <c r="P9" s="45"/>
      <c r="Q9" s="86">
        <f t="shared" si="2"/>
        <v>0</v>
      </c>
      <c r="R9" s="58"/>
      <c r="S9" s="10"/>
      <c r="T9" s="45"/>
      <c r="U9" s="86">
        <f t="shared" si="3"/>
        <v>0</v>
      </c>
      <c r="V9" s="72"/>
      <c r="W9" s="34">
        <f t="shared" si="4"/>
        <v>0</v>
      </c>
      <c r="X9" s="72"/>
      <c r="Y9" s="2" t="s">
        <v>22</v>
      </c>
      <c r="Z9" s="2">
        <v>0</v>
      </c>
      <c r="AA9" s="2"/>
      <c r="AB9" s="2" t="s">
        <v>17</v>
      </c>
      <c r="AC9" s="2">
        <v>0</v>
      </c>
      <c r="AD9" s="2" t="s">
        <v>109</v>
      </c>
      <c r="AE9" s="2" t="s">
        <v>22</v>
      </c>
    </row>
    <row r="10" spans="1:31" x14ac:dyDescent="0.2">
      <c r="A10" s="100" t="s">
        <v>23</v>
      </c>
      <c r="B10" s="132">
        <v>250000</v>
      </c>
      <c r="C10" s="1"/>
      <c r="D10" s="1"/>
      <c r="F10" s="58"/>
      <c r="G10" s="10"/>
      <c r="H10" s="45">
        <v>81250</v>
      </c>
      <c r="I10" s="85">
        <f t="shared" si="0"/>
        <v>81250</v>
      </c>
      <c r="J10" s="69">
        <v>0</v>
      </c>
      <c r="K10" s="19">
        <v>0</v>
      </c>
      <c r="L10" s="45">
        <v>81250</v>
      </c>
      <c r="M10" s="85">
        <f t="shared" si="1"/>
        <v>81250</v>
      </c>
      <c r="N10" s="69">
        <v>0</v>
      </c>
      <c r="O10" s="18">
        <v>0</v>
      </c>
      <c r="P10" s="45">
        <v>81250</v>
      </c>
      <c r="Q10" s="85">
        <f t="shared" si="2"/>
        <v>81250</v>
      </c>
      <c r="R10" s="69">
        <v>0</v>
      </c>
      <c r="S10" s="18">
        <v>0</v>
      </c>
      <c r="T10" s="45">
        <v>81250</v>
      </c>
      <c r="U10" s="85">
        <f t="shared" si="3"/>
        <v>81250</v>
      </c>
      <c r="V10" s="72"/>
      <c r="W10" s="33">
        <f t="shared" si="4"/>
        <v>325000</v>
      </c>
      <c r="X10" s="72">
        <v>325000</v>
      </c>
      <c r="Y10" s="2" t="s">
        <v>24</v>
      </c>
      <c r="Z10" s="2">
        <v>3</v>
      </c>
      <c r="AA10" s="2" t="s">
        <v>16</v>
      </c>
      <c r="AB10" s="2" t="s">
        <v>17</v>
      </c>
      <c r="AC10" s="2">
        <v>3</v>
      </c>
      <c r="AD10" s="2" t="s">
        <v>110</v>
      </c>
      <c r="AE10" s="2" t="s">
        <v>24</v>
      </c>
    </row>
    <row r="11" spans="1:31" x14ac:dyDescent="0.2">
      <c r="A11" s="100" t="s">
        <v>25</v>
      </c>
      <c r="B11" s="132">
        <v>27200.000004000001</v>
      </c>
      <c r="C11" s="1"/>
      <c r="D11" s="1"/>
      <c r="F11" s="58">
        <v>1516.666667</v>
      </c>
      <c r="G11" s="10">
        <v>1516.666667</v>
      </c>
      <c r="H11" s="45">
        <v>1516.666667</v>
      </c>
      <c r="I11" s="85">
        <f t="shared" si="0"/>
        <v>4550.0000010000003</v>
      </c>
      <c r="J11" s="58">
        <v>1516.666667</v>
      </c>
      <c r="K11" s="10">
        <v>1516.666667</v>
      </c>
      <c r="L11" s="45">
        <v>1516.666667</v>
      </c>
      <c r="M11" s="85">
        <f t="shared" si="1"/>
        <v>4550.0000010000003</v>
      </c>
      <c r="N11" s="58">
        <v>1516.666667</v>
      </c>
      <c r="O11" s="10">
        <v>1516.666667</v>
      </c>
      <c r="P11" s="45">
        <v>1516.666667</v>
      </c>
      <c r="Q11" s="85">
        <f t="shared" si="2"/>
        <v>4550.0000010000003</v>
      </c>
      <c r="R11" s="58">
        <v>1516.666667</v>
      </c>
      <c r="S11" s="10">
        <v>1516.666667</v>
      </c>
      <c r="T11" s="45">
        <v>1516.666667</v>
      </c>
      <c r="U11" s="85">
        <f t="shared" si="3"/>
        <v>4550.0000010000003</v>
      </c>
      <c r="V11" s="72"/>
      <c r="W11" s="33">
        <f t="shared" si="4"/>
        <v>18200.000004000001</v>
      </c>
      <c r="X11" s="72">
        <v>18200.000004000001</v>
      </c>
      <c r="Y11" s="2" t="s">
        <v>26</v>
      </c>
      <c r="Z11" s="2">
        <v>3</v>
      </c>
      <c r="AA11" s="2" t="s">
        <v>16</v>
      </c>
      <c r="AB11" s="2" t="s">
        <v>20</v>
      </c>
      <c r="AC11" s="2">
        <v>4</v>
      </c>
      <c r="AD11" s="2" t="s">
        <v>111</v>
      </c>
      <c r="AE11" s="2" t="s">
        <v>26</v>
      </c>
    </row>
    <row r="12" spans="1:31" x14ac:dyDescent="0.2">
      <c r="A12" s="100" t="s">
        <v>27</v>
      </c>
      <c r="B12" s="132">
        <v>124000</v>
      </c>
      <c r="C12" s="1"/>
      <c r="D12" s="1"/>
      <c r="F12" s="58">
        <v>14250</v>
      </c>
      <c r="G12" s="10">
        <v>14250</v>
      </c>
      <c r="H12" s="45">
        <v>14250</v>
      </c>
      <c r="I12" s="85">
        <f t="shared" si="0"/>
        <v>42750</v>
      </c>
      <c r="J12" s="58">
        <v>14250</v>
      </c>
      <c r="K12" s="10">
        <v>14250</v>
      </c>
      <c r="L12" s="45">
        <v>14250</v>
      </c>
      <c r="M12" s="85">
        <f t="shared" si="1"/>
        <v>42750</v>
      </c>
      <c r="N12" s="58">
        <v>14250</v>
      </c>
      <c r="O12" s="10">
        <v>14250</v>
      </c>
      <c r="P12" s="45">
        <v>14250</v>
      </c>
      <c r="Q12" s="85">
        <f t="shared" si="2"/>
        <v>42750</v>
      </c>
      <c r="R12" s="58">
        <v>14250</v>
      </c>
      <c r="S12" s="10">
        <v>14250</v>
      </c>
      <c r="T12" s="45">
        <v>14250</v>
      </c>
      <c r="U12" s="85">
        <f t="shared" si="3"/>
        <v>42750</v>
      </c>
      <c r="V12" s="72"/>
      <c r="W12" s="33">
        <f t="shared" si="4"/>
        <v>171000</v>
      </c>
      <c r="X12" s="72">
        <v>171000</v>
      </c>
      <c r="Y12" s="2" t="s">
        <v>28</v>
      </c>
      <c r="Z12" s="2">
        <v>3</v>
      </c>
      <c r="AA12" s="2" t="s">
        <v>16</v>
      </c>
      <c r="AB12" s="2" t="s">
        <v>20</v>
      </c>
      <c r="AC12" s="2">
        <v>4</v>
      </c>
      <c r="AD12" s="2" t="s">
        <v>112</v>
      </c>
      <c r="AE12" s="2" t="s">
        <v>28</v>
      </c>
    </row>
    <row r="13" spans="1:31" x14ac:dyDescent="0.2">
      <c r="A13" s="100" t="s">
        <v>29</v>
      </c>
      <c r="B13" s="132">
        <v>553749.99999499996</v>
      </c>
      <c r="C13" s="1"/>
      <c r="D13" s="1"/>
      <c r="F13" s="58"/>
      <c r="G13" s="10">
        <v>1090.909091</v>
      </c>
      <c r="H13" s="45">
        <v>10383.409091</v>
      </c>
      <c r="I13" s="85">
        <f t="shared" si="0"/>
        <v>11474.318181999999</v>
      </c>
      <c r="J13" s="58">
        <v>9090.9090909999995</v>
      </c>
      <c r="K13" s="10">
        <v>16090.909091</v>
      </c>
      <c r="L13" s="45">
        <v>2715.909091</v>
      </c>
      <c r="M13" s="85">
        <f t="shared" si="1"/>
        <v>27897.727273</v>
      </c>
      <c r="N13" s="58">
        <v>37590.909091000001</v>
      </c>
      <c r="O13" s="10">
        <v>36658.409091000001</v>
      </c>
      <c r="P13" s="45">
        <v>41290.909091000001</v>
      </c>
      <c r="Q13" s="85">
        <f t="shared" si="2"/>
        <v>115540.227273</v>
      </c>
      <c r="R13" s="58">
        <v>47290.909091000001</v>
      </c>
      <c r="S13" s="10">
        <v>33915.909091000001</v>
      </c>
      <c r="T13" s="45">
        <v>22815.909091000001</v>
      </c>
      <c r="U13" s="85">
        <f t="shared" si="3"/>
        <v>104022.727273</v>
      </c>
      <c r="V13" s="72"/>
      <c r="W13" s="33">
        <f t="shared" si="4"/>
        <v>258935.00000100001</v>
      </c>
      <c r="X13" s="72">
        <v>258935.00000100001</v>
      </c>
      <c r="Y13" s="2" t="s">
        <v>30</v>
      </c>
      <c r="Z13" s="2">
        <v>3</v>
      </c>
      <c r="AA13" s="2" t="s">
        <v>16</v>
      </c>
      <c r="AB13" s="2" t="s">
        <v>20</v>
      </c>
      <c r="AC13" s="2">
        <v>5</v>
      </c>
      <c r="AD13" s="2" t="s">
        <v>113</v>
      </c>
      <c r="AE13" s="2" t="s">
        <v>30</v>
      </c>
    </row>
    <row r="14" spans="1:31" x14ac:dyDescent="0.2">
      <c r="A14" s="101" t="s">
        <v>31</v>
      </c>
      <c r="B14" s="140">
        <v>424363.99999600003</v>
      </c>
      <c r="C14" s="122"/>
      <c r="D14" s="122"/>
      <c r="F14" s="59">
        <v>32790.75</v>
      </c>
      <c r="G14" s="123">
        <v>32790.75</v>
      </c>
      <c r="H14" s="46">
        <v>19290.75</v>
      </c>
      <c r="I14" s="87">
        <f t="shared" si="0"/>
        <v>84872.25</v>
      </c>
      <c r="J14" s="59">
        <v>32790.75</v>
      </c>
      <c r="K14" s="123">
        <v>32790.75</v>
      </c>
      <c r="L14" s="46">
        <v>19290.75</v>
      </c>
      <c r="M14" s="87">
        <f t="shared" si="1"/>
        <v>84872.25</v>
      </c>
      <c r="N14" s="59">
        <v>39790.75</v>
      </c>
      <c r="O14" s="123">
        <v>32790.75</v>
      </c>
      <c r="P14" s="46">
        <v>19290.75</v>
      </c>
      <c r="Q14" s="87">
        <f t="shared" si="2"/>
        <v>91872.25</v>
      </c>
      <c r="R14" s="59">
        <v>32790.75</v>
      </c>
      <c r="S14" s="123">
        <v>32790.75</v>
      </c>
      <c r="T14" s="46">
        <v>19290.75</v>
      </c>
      <c r="U14" s="87">
        <f t="shared" si="3"/>
        <v>84872.25</v>
      </c>
      <c r="V14" s="73"/>
      <c r="W14" s="26">
        <f t="shared" si="4"/>
        <v>346489</v>
      </c>
      <c r="X14" s="73">
        <v>346489</v>
      </c>
      <c r="Y14" s="2" t="s">
        <v>32</v>
      </c>
      <c r="Z14" s="2">
        <v>3</v>
      </c>
      <c r="AA14" s="2" t="s">
        <v>16</v>
      </c>
      <c r="AB14" s="2" t="s">
        <v>20</v>
      </c>
      <c r="AC14" s="2">
        <v>9</v>
      </c>
      <c r="AD14" s="2" t="s">
        <v>114</v>
      </c>
      <c r="AE14" s="2" t="s">
        <v>32</v>
      </c>
    </row>
    <row r="15" spans="1:31" ht="16" x14ac:dyDescent="0.2">
      <c r="A15" s="102" t="s">
        <v>117</v>
      </c>
      <c r="B15" s="141">
        <f>IF(ISERROR(SUM(B7:B14)),0,(SUM(B7:B14)))</f>
        <v>29532373.999991</v>
      </c>
      <c r="C15" s="7"/>
      <c r="D15" s="7"/>
      <c r="F15" s="60">
        <f t="shared" ref="F15:U15" si="5">IF(ISERROR(SUM(F7:F14)),0,(SUM(F7:F14)))</f>
        <v>2451165.75</v>
      </c>
      <c r="G15" s="11">
        <f t="shared" si="5"/>
        <v>2452256.659091</v>
      </c>
      <c r="H15" s="47">
        <f t="shared" si="5"/>
        <v>2529299.159091</v>
      </c>
      <c r="I15" s="88">
        <f t="shared" si="5"/>
        <v>7432721.568182</v>
      </c>
      <c r="J15" s="60">
        <f t="shared" si="5"/>
        <v>2460256.659091</v>
      </c>
      <c r="K15" s="11">
        <f t="shared" si="5"/>
        <v>2467256.659091</v>
      </c>
      <c r="L15" s="47">
        <f t="shared" si="5"/>
        <v>2521631.659091</v>
      </c>
      <c r="M15" s="88">
        <f t="shared" si="5"/>
        <v>7449144.9772730004</v>
      </c>
      <c r="N15" s="60">
        <f t="shared" si="5"/>
        <v>2495756.659091</v>
      </c>
      <c r="O15" s="11">
        <f t="shared" si="5"/>
        <v>2487824.159091</v>
      </c>
      <c r="P15" s="47">
        <f t="shared" si="5"/>
        <v>2560206.659091</v>
      </c>
      <c r="Q15" s="88">
        <f t="shared" si="5"/>
        <v>7543787.4772730004</v>
      </c>
      <c r="R15" s="60">
        <f t="shared" si="5"/>
        <v>2498456.659091</v>
      </c>
      <c r="S15" s="11">
        <f t="shared" si="5"/>
        <v>2485081.659091</v>
      </c>
      <c r="T15" s="47">
        <f t="shared" si="5"/>
        <v>2541731.659091</v>
      </c>
      <c r="U15" s="88">
        <f t="shared" si="5"/>
        <v>7525269.9772730004</v>
      </c>
      <c r="V15" s="74"/>
      <c r="W15" s="35">
        <f>IF(ISERROR(SUM(W7:W14)),0,(SUM(W7:W14)))</f>
        <v>29950924.000000998</v>
      </c>
      <c r="X15" s="74">
        <f>IF(ISERROR(SUM(X7:X14)),0,(SUM(X7:X14)))</f>
        <v>29950924.000000998</v>
      </c>
      <c r="Y15" s="2" t="s">
        <v>115</v>
      </c>
      <c r="Z15" s="2" t="s">
        <v>107</v>
      </c>
      <c r="AA15" s="2"/>
      <c r="AB15" s="2" t="s">
        <v>105</v>
      </c>
      <c r="AC15" s="2" t="s">
        <v>107</v>
      </c>
      <c r="AD15" s="2" t="s">
        <v>116</v>
      </c>
      <c r="AE15" s="2" t="s">
        <v>115</v>
      </c>
    </row>
    <row r="16" spans="1:31" x14ac:dyDescent="0.2">
      <c r="A16" s="4" t="s">
        <v>89</v>
      </c>
      <c r="B16" s="142"/>
      <c r="C16" s="1"/>
      <c r="D16" s="1"/>
      <c r="F16" s="61"/>
      <c r="G16" s="12"/>
      <c r="H16" s="48"/>
      <c r="I16" s="89"/>
      <c r="J16" s="61"/>
      <c r="K16" s="12"/>
      <c r="L16" s="48"/>
      <c r="M16" s="89"/>
      <c r="N16" s="61"/>
      <c r="O16" s="12"/>
      <c r="P16" s="48"/>
      <c r="Q16" s="89"/>
      <c r="R16" s="61"/>
      <c r="S16" s="12"/>
      <c r="T16" s="48"/>
      <c r="U16" s="89"/>
      <c r="V16" s="75"/>
      <c r="W16" s="36"/>
      <c r="X16" s="75"/>
      <c r="Y16" s="2" t="s">
        <v>118</v>
      </c>
      <c r="Z16" s="2" t="s">
        <v>107</v>
      </c>
      <c r="AA16" s="2"/>
      <c r="AB16" s="2" t="s">
        <v>105</v>
      </c>
      <c r="AC16" s="2" t="s">
        <v>107</v>
      </c>
      <c r="AD16" s="2" t="s">
        <v>119</v>
      </c>
      <c r="AE16" s="2" t="s">
        <v>118</v>
      </c>
    </row>
    <row r="17" spans="1:31" ht="17" x14ac:dyDescent="0.2">
      <c r="A17" s="99" t="s">
        <v>121</v>
      </c>
      <c r="B17" s="143"/>
      <c r="C17" s="1"/>
      <c r="D17" s="1"/>
      <c r="F17" s="62"/>
      <c r="G17" s="13"/>
      <c r="H17" s="49"/>
      <c r="I17" s="90"/>
      <c r="J17" s="62"/>
      <c r="K17" s="13"/>
      <c r="L17" s="49"/>
      <c r="M17" s="90"/>
      <c r="N17" s="62"/>
      <c r="O17" s="13"/>
      <c r="P17" s="49"/>
      <c r="Q17" s="90"/>
      <c r="R17" s="62"/>
      <c r="S17" s="13"/>
      <c r="T17" s="49"/>
      <c r="U17" s="90"/>
      <c r="V17" s="76"/>
      <c r="W17" s="37"/>
      <c r="X17" s="76"/>
      <c r="Y17" s="2" t="s">
        <v>120</v>
      </c>
      <c r="Z17" s="2" t="s">
        <v>107</v>
      </c>
      <c r="AA17" s="2"/>
      <c r="AB17" s="2" t="s">
        <v>105</v>
      </c>
      <c r="AC17" s="2" t="s">
        <v>107</v>
      </c>
      <c r="AD17" s="2" t="s">
        <v>7</v>
      </c>
      <c r="AE17" s="2" t="s">
        <v>120</v>
      </c>
    </row>
    <row r="18" spans="1:31" ht="16" x14ac:dyDescent="0.2">
      <c r="A18" s="103" t="s">
        <v>124</v>
      </c>
      <c r="B18" s="144"/>
      <c r="C18" s="1"/>
      <c r="D18" s="1"/>
      <c r="F18" s="63"/>
      <c r="G18" s="14"/>
      <c r="H18" s="50"/>
      <c r="I18" s="91"/>
      <c r="J18" s="63"/>
      <c r="K18" s="14"/>
      <c r="L18" s="50"/>
      <c r="M18" s="91"/>
      <c r="N18" s="63"/>
      <c r="O18" s="14"/>
      <c r="P18" s="50"/>
      <c r="Q18" s="91"/>
      <c r="R18" s="63"/>
      <c r="S18" s="14"/>
      <c r="T18" s="50"/>
      <c r="U18" s="91"/>
      <c r="V18" s="77"/>
      <c r="W18" s="38"/>
      <c r="X18" s="77"/>
      <c r="Y18" s="2" t="s">
        <v>122</v>
      </c>
      <c r="Z18" s="2" t="s">
        <v>107</v>
      </c>
      <c r="AA18" s="2"/>
      <c r="AB18" s="2" t="s">
        <v>105</v>
      </c>
      <c r="AC18" s="2" t="s">
        <v>107</v>
      </c>
      <c r="AD18" s="2" t="s">
        <v>123</v>
      </c>
      <c r="AE18" s="2" t="s">
        <v>122</v>
      </c>
    </row>
    <row r="19" spans="1:31" x14ac:dyDescent="0.2">
      <c r="A19" s="104" t="s">
        <v>33</v>
      </c>
      <c r="B19" s="132">
        <v>15549119.602777001</v>
      </c>
      <c r="C19" s="1"/>
      <c r="D19" s="133" t="s">
        <v>229</v>
      </c>
      <c r="F19" s="58"/>
      <c r="G19" s="10"/>
      <c r="H19" s="45" t="s">
        <v>230</v>
      </c>
      <c r="I19" s="85" t="s">
        <v>230</v>
      </c>
      <c r="J19" s="58" t="s">
        <v>230</v>
      </c>
      <c r="K19" s="10" t="s">
        <v>230</v>
      </c>
      <c r="L19" s="45"/>
      <c r="M19" s="85" t="s">
        <v>230</v>
      </c>
      <c r="N19" s="58" t="s">
        <v>231</v>
      </c>
      <c r="O19" s="10" t="s">
        <v>230</v>
      </c>
      <c r="P19" s="45" t="s">
        <v>230</v>
      </c>
      <c r="Q19" s="85" t="s">
        <v>230</v>
      </c>
      <c r="R19" s="58" t="s">
        <v>230</v>
      </c>
      <c r="S19" s="10" t="s">
        <v>230</v>
      </c>
      <c r="T19" s="45" t="s">
        <v>230</v>
      </c>
      <c r="U19" s="85" t="s">
        <v>230</v>
      </c>
      <c r="V19" s="72"/>
      <c r="W19" s="33" t="s">
        <v>230</v>
      </c>
      <c r="X19" s="72">
        <v>14850027.355988</v>
      </c>
      <c r="Y19" s="2" t="s">
        <v>34</v>
      </c>
      <c r="Z19" s="2">
        <v>5</v>
      </c>
      <c r="AA19" s="2" t="s">
        <v>35</v>
      </c>
      <c r="AB19" s="2" t="s">
        <v>105</v>
      </c>
      <c r="AC19" s="2">
        <v>0</v>
      </c>
      <c r="AD19" s="2" t="s">
        <v>8</v>
      </c>
      <c r="AE19" s="2" t="s">
        <v>34</v>
      </c>
    </row>
    <row r="20" spans="1:31" x14ac:dyDescent="0.2">
      <c r="A20" s="104" t="s">
        <v>224</v>
      </c>
      <c r="B20" s="132"/>
      <c r="C20" s="6"/>
      <c r="D20" s="134">
        <v>12</v>
      </c>
      <c r="F20" s="58">
        <v>114579.927694</v>
      </c>
      <c r="G20" s="10">
        <v>114579.927694</v>
      </c>
      <c r="H20" s="45">
        <v>114579.927694</v>
      </c>
      <c r="I20" s="85">
        <f t="shared" ref="I20:I24" si="6">IF(ISERROR(SUM(F20:H20)),0,(SUM(F20:H20)))</f>
        <v>343739.78308199998</v>
      </c>
      <c r="J20" s="58">
        <v>114579.927694</v>
      </c>
      <c r="K20" s="10">
        <v>114579.927694</v>
      </c>
      <c r="L20" s="45">
        <v>171869.89153800003</v>
      </c>
      <c r="M20" s="85">
        <f t="shared" ref="M20:M25" si="7">IF(ISERROR(SUM(J20:L20)),0,(SUM(J20:L20)))</f>
        <v>401029.74692599999</v>
      </c>
      <c r="N20" s="58">
        <v>114579.927694</v>
      </c>
      <c r="O20" s="10">
        <v>114579.927694</v>
      </c>
      <c r="P20" s="45">
        <v>114579.927694</v>
      </c>
      <c r="Q20" s="85">
        <f t="shared" ref="Q20:Q25" si="8">IF(ISERROR(SUM(N20:P20)),0,(SUM(N20:P20)))</f>
        <v>343739.78308199998</v>
      </c>
      <c r="R20" s="58">
        <v>171869.89153800003</v>
      </c>
      <c r="S20" s="10">
        <v>114579.927694</v>
      </c>
      <c r="T20" s="45">
        <v>114579.927694</v>
      </c>
      <c r="U20" s="85">
        <f t="shared" ref="U20:U24" si="9">IF(ISERROR(SUM(R20:T20)),0,(SUM(R20:T20)))</f>
        <v>401029.74692600005</v>
      </c>
      <c r="V20" s="72"/>
      <c r="W20" s="33">
        <f>IF(ISERROR(I20+M20+Q20+U20),0,(I20+M20+Q20+U20))</f>
        <v>1489539.0600159999</v>
      </c>
      <c r="X20" s="72"/>
      <c r="Y20" s="2"/>
      <c r="Z20" s="2"/>
      <c r="AA20" s="2"/>
      <c r="AB20" s="2"/>
      <c r="AC20" s="2"/>
      <c r="AD20" s="2"/>
      <c r="AE20" s="2"/>
    </row>
    <row r="21" spans="1:31" x14ac:dyDescent="0.2">
      <c r="A21" s="104" t="s">
        <v>225</v>
      </c>
      <c r="B21" s="132"/>
      <c r="C21" s="6"/>
      <c r="D21" s="135">
        <v>81</v>
      </c>
      <c r="F21" s="58">
        <v>0</v>
      </c>
      <c r="G21" s="10">
        <v>198568.87634299995</v>
      </c>
      <c r="H21" s="45">
        <v>397137.75268499996</v>
      </c>
      <c r="I21" s="130">
        <f t="shared" si="6"/>
        <v>595706.62902799994</v>
      </c>
      <c r="J21" s="58">
        <v>397137.75268499996</v>
      </c>
      <c r="K21" s="10">
        <v>397137.75268499996</v>
      </c>
      <c r="L21" s="45">
        <v>595706.62901999999</v>
      </c>
      <c r="M21" s="130">
        <f t="shared" si="7"/>
        <v>1389982.1343899998</v>
      </c>
      <c r="N21" s="58">
        <v>397137.75268499996</v>
      </c>
      <c r="O21" s="10">
        <v>397137.75268499996</v>
      </c>
      <c r="P21" s="45">
        <v>397137.75268499996</v>
      </c>
      <c r="Q21" s="85">
        <f t="shared" si="8"/>
        <v>1191413.2580549999</v>
      </c>
      <c r="R21" s="58">
        <v>595706.62901999999</v>
      </c>
      <c r="S21" s="10">
        <v>397137.75268499996</v>
      </c>
      <c r="T21" s="45">
        <v>867228.83634299994</v>
      </c>
      <c r="U21" s="85">
        <f t="shared" si="9"/>
        <v>1860073.2180479998</v>
      </c>
      <c r="V21" s="72"/>
      <c r="W21" s="33">
        <f t="shared" ref="W21:W24" si="10">IF(ISERROR(I21+M21+Q21+U21),0,(I21+M21+Q21+U21))</f>
        <v>5037175.2395209996</v>
      </c>
      <c r="X21" s="72"/>
      <c r="Y21" s="2"/>
      <c r="Z21" s="2"/>
      <c r="AA21" s="2"/>
      <c r="AB21" s="2"/>
      <c r="AC21" s="2"/>
      <c r="AD21" s="2"/>
      <c r="AE21" s="2"/>
    </row>
    <row r="22" spans="1:31" x14ac:dyDescent="0.2">
      <c r="A22" s="104" t="s">
        <v>226</v>
      </c>
      <c r="B22" s="132"/>
      <c r="C22" s="6"/>
      <c r="D22" s="135">
        <v>67</v>
      </c>
      <c r="F22" s="58">
        <v>132685.269095</v>
      </c>
      <c r="G22" s="10">
        <v>193444.86908299994</v>
      </c>
      <c r="H22" s="45">
        <v>254204.46908100005</v>
      </c>
      <c r="I22" s="85">
        <f t="shared" si="6"/>
        <v>580334.60725899995</v>
      </c>
      <c r="J22" s="58">
        <v>254204.46908100005</v>
      </c>
      <c r="K22" s="10">
        <v>254204.46908100005</v>
      </c>
      <c r="L22" s="45">
        <v>381306.70361399982</v>
      </c>
      <c r="M22" s="85">
        <f t="shared" si="7"/>
        <v>889715.64177599992</v>
      </c>
      <c r="N22" s="58">
        <v>254204.46908100005</v>
      </c>
      <c r="O22" s="10">
        <v>254204.46908100005</v>
      </c>
      <c r="P22" s="45">
        <v>254204.46908100005</v>
      </c>
      <c r="Q22" s="85">
        <f t="shared" si="8"/>
        <v>762613.40724300011</v>
      </c>
      <c r="R22" s="58">
        <v>381306.70361399982</v>
      </c>
      <c r="S22" s="10">
        <v>254204.46908100005</v>
      </c>
      <c r="T22" s="45">
        <v>347671.66908300016</v>
      </c>
      <c r="U22" s="85">
        <f t="shared" si="9"/>
        <v>983182.841778</v>
      </c>
      <c r="V22" s="72"/>
      <c r="W22" s="33">
        <f t="shared" si="10"/>
        <v>3215846.4980560001</v>
      </c>
      <c r="X22" s="72"/>
      <c r="Y22" s="2"/>
      <c r="Z22" s="2"/>
      <c r="AA22" s="2"/>
      <c r="AB22" s="2"/>
      <c r="AC22" s="2"/>
      <c r="AD22" s="2"/>
      <c r="AE22" s="2"/>
    </row>
    <row r="23" spans="1:31" x14ac:dyDescent="0.2">
      <c r="A23" s="104" t="s">
        <v>227</v>
      </c>
      <c r="B23" s="132"/>
      <c r="C23" s="6"/>
      <c r="D23" s="135">
        <v>28</v>
      </c>
      <c r="F23" s="58">
        <v>188524.84999999998</v>
      </c>
      <c r="G23" s="10">
        <v>190667.30153799997</v>
      </c>
      <c r="H23" s="45">
        <v>192809.75307699997</v>
      </c>
      <c r="I23" s="85">
        <f t="shared" si="6"/>
        <v>572001.90461499989</v>
      </c>
      <c r="J23" s="58">
        <v>192809.75307699997</v>
      </c>
      <c r="K23" s="10">
        <v>192809.75307699997</v>
      </c>
      <c r="L23" s="45">
        <v>289214.62961599999</v>
      </c>
      <c r="M23" s="85">
        <f t="shared" si="7"/>
        <v>674834.13576999994</v>
      </c>
      <c r="N23" s="58">
        <v>192809.75307699997</v>
      </c>
      <c r="O23" s="10">
        <v>192809.75307699997</v>
      </c>
      <c r="P23" s="45">
        <v>192809.75307699997</v>
      </c>
      <c r="Q23" s="85">
        <f t="shared" si="8"/>
        <v>578429.25923099997</v>
      </c>
      <c r="R23" s="58">
        <v>289214.62961599999</v>
      </c>
      <c r="S23" s="10">
        <v>192809.75307699997</v>
      </c>
      <c r="T23" s="45">
        <v>199237.10769199999</v>
      </c>
      <c r="U23" s="85">
        <f t="shared" si="9"/>
        <v>681261.4903849999</v>
      </c>
      <c r="V23" s="72"/>
      <c r="W23" s="33">
        <f t="shared" si="10"/>
        <v>2506526.7900009998</v>
      </c>
      <c r="X23" s="72"/>
      <c r="Y23" s="2"/>
      <c r="Z23" s="2"/>
      <c r="AA23" s="2"/>
      <c r="AB23" s="2"/>
      <c r="AC23" s="2"/>
      <c r="AD23" s="2"/>
      <c r="AE23" s="2"/>
    </row>
    <row r="24" spans="1:31" x14ac:dyDescent="0.2">
      <c r="A24" s="104" t="s">
        <v>228</v>
      </c>
      <c r="B24" s="132"/>
      <c r="C24" s="6"/>
      <c r="D24" s="134">
        <v>69</v>
      </c>
      <c r="F24" s="58">
        <v>134000.23207000003</v>
      </c>
      <c r="G24" s="10">
        <v>173042.81168100002</v>
      </c>
      <c r="H24" s="45">
        <v>212085.39129599999</v>
      </c>
      <c r="I24" s="85">
        <f t="shared" si="6"/>
        <v>519128.43504700006</v>
      </c>
      <c r="J24" s="58">
        <v>212085.39129599999</v>
      </c>
      <c r="K24" s="10">
        <v>212085.39129599999</v>
      </c>
      <c r="L24" s="45">
        <v>318128.08694500005</v>
      </c>
      <c r="M24" s="85">
        <f t="shared" si="7"/>
        <v>742298.86953700008</v>
      </c>
      <c r="N24" s="58">
        <v>212085.39129599999</v>
      </c>
      <c r="O24" s="10">
        <v>212085.39129599999</v>
      </c>
      <c r="P24" s="45">
        <v>212085.39129599999</v>
      </c>
      <c r="Q24" s="85">
        <f t="shared" si="8"/>
        <v>636256.17388799996</v>
      </c>
      <c r="R24" s="58">
        <v>318128.08694500005</v>
      </c>
      <c r="S24" s="10">
        <v>212085.39129599999</v>
      </c>
      <c r="T24" s="45">
        <v>173042.81168100002</v>
      </c>
      <c r="U24" s="85">
        <f t="shared" si="9"/>
        <v>703256.28992200014</v>
      </c>
      <c r="V24" s="72"/>
      <c r="W24" s="33">
        <f t="shared" si="10"/>
        <v>2600939.7683940004</v>
      </c>
      <c r="X24" s="72"/>
      <c r="Y24" s="2"/>
      <c r="Z24" s="2"/>
      <c r="AA24" s="2"/>
      <c r="AB24" s="2"/>
      <c r="AC24" s="2"/>
      <c r="AD24" s="2"/>
      <c r="AE24" s="2"/>
    </row>
    <row r="25" spans="1:31" x14ac:dyDescent="0.2">
      <c r="A25" s="105" t="s">
        <v>36</v>
      </c>
      <c r="B25" s="140">
        <v>3570806.31421699</v>
      </c>
      <c r="C25" s="122"/>
      <c r="D25" s="136"/>
      <c r="F25" s="59">
        <v>219145.71772499999</v>
      </c>
      <c r="G25" s="123">
        <v>262213.96148</v>
      </c>
      <c r="H25" s="46">
        <v>305429.60819900001</v>
      </c>
      <c r="I25" s="87">
        <f>IF(ISERROR(SUM(F25:H25)),0,(SUM(F25:H25)))</f>
        <v>786789.28740400006</v>
      </c>
      <c r="J25" s="59">
        <v>298480.34381799999</v>
      </c>
      <c r="K25" s="123">
        <v>295790.26638500002</v>
      </c>
      <c r="L25" s="46">
        <v>391806.64070400002</v>
      </c>
      <c r="M25" s="85">
        <f t="shared" si="7"/>
        <v>986077.25090700004</v>
      </c>
      <c r="N25" s="59">
        <v>306338.44549700001</v>
      </c>
      <c r="O25" s="123">
        <v>306146.47254400002</v>
      </c>
      <c r="P25" s="46">
        <v>305438.49132799997</v>
      </c>
      <c r="Q25" s="85">
        <f t="shared" si="8"/>
        <v>917923.409369</v>
      </c>
      <c r="R25" s="59">
        <v>388601.00588299998</v>
      </c>
      <c r="S25" s="123">
        <v>303452.38782399998</v>
      </c>
      <c r="T25" s="46">
        <v>384502.44285400002</v>
      </c>
      <c r="U25" s="87">
        <f>IF(ISERROR(SUM(R25:T25)),0,(SUM(R25:T25)))</f>
        <v>1076555.836561</v>
      </c>
      <c r="V25" s="73"/>
      <c r="W25" s="26">
        <f>IF(ISERROR(I25+M25+Q25+U25),0,(I25+M25+Q25+U25))</f>
        <v>3767345.7842410002</v>
      </c>
      <c r="X25" s="73">
        <v>3767345.7842410002</v>
      </c>
      <c r="Y25" s="2" t="s">
        <v>37</v>
      </c>
      <c r="Z25" s="2">
        <v>4</v>
      </c>
      <c r="AA25" s="2" t="s">
        <v>38</v>
      </c>
      <c r="AB25" s="2" t="s">
        <v>17</v>
      </c>
      <c r="AC25" s="2">
        <v>9</v>
      </c>
      <c r="AD25" s="2" t="s">
        <v>125</v>
      </c>
      <c r="AE25" s="2" t="s">
        <v>37</v>
      </c>
    </row>
    <row r="26" spans="1:31" x14ac:dyDescent="0.2">
      <c r="A26" s="106" t="s">
        <v>128</v>
      </c>
      <c r="B26" s="145">
        <f>IF(ISERROR(SUM(B19:B25)),0,(SUM(B19:B25)))</f>
        <v>19119925.916993991</v>
      </c>
      <c r="C26" s="7"/>
      <c r="D26" s="131"/>
      <c r="F26" s="64">
        <f t="shared" ref="F26:U26" si="11">IF(ISERROR(SUM(F19:F25)),0,(SUM(F19:F25)))</f>
        <v>788935.99658399995</v>
      </c>
      <c r="G26" s="15">
        <f t="shared" si="11"/>
        <v>1132517.7478189999</v>
      </c>
      <c r="H26" s="51">
        <f t="shared" si="11"/>
        <v>1476246.902032</v>
      </c>
      <c r="I26" s="92">
        <f t="shared" si="11"/>
        <v>3397700.646435</v>
      </c>
      <c r="J26" s="64">
        <f t="shared" si="11"/>
        <v>1469297.6376509999</v>
      </c>
      <c r="K26" s="15">
        <f t="shared" si="11"/>
        <v>1466607.5602179999</v>
      </c>
      <c r="L26" s="51">
        <f t="shared" si="11"/>
        <v>2148032.5814370001</v>
      </c>
      <c r="M26" s="92">
        <f t="shared" si="11"/>
        <v>5083937.7793060001</v>
      </c>
      <c r="N26" s="64">
        <f t="shared" si="11"/>
        <v>1477155.7393299998</v>
      </c>
      <c r="O26" s="15">
        <f t="shared" si="11"/>
        <v>1476963.7663769999</v>
      </c>
      <c r="P26" s="51">
        <f t="shared" si="11"/>
        <v>1476255.7851609997</v>
      </c>
      <c r="Q26" s="92">
        <f t="shared" si="11"/>
        <v>4430375.2908680001</v>
      </c>
      <c r="R26" s="64">
        <f t="shared" si="11"/>
        <v>2144826.946616</v>
      </c>
      <c r="S26" s="15">
        <f t="shared" si="11"/>
        <v>1474269.681657</v>
      </c>
      <c r="T26" s="51">
        <f t="shared" si="11"/>
        <v>2086262.7953470002</v>
      </c>
      <c r="U26" s="92">
        <f t="shared" si="11"/>
        <v>5705359.4236199996</v>
      </c>
      <c r="V26" s="78"/>
      <c r="W26" s="39">
        <f>IF(ISERROR(SUM(W19:W25)),0,(SUM(W19:W25)))</f>
        <v>18617373.140229002</v>
      </c>
      <c r="X26" s="78">
        <f>IF(ISERROR(SUM(X19:X25)),0,(SUM(X19:X25)))</f>
        <v>18617373.140229002</v>
      </c>
      <c r="Y26" s="2" t="s">
        <v>126</v>
      </c>
      <c r="Z26" s="2" t="s">
        <v>107</v>
      </c>
      <c r="AA26" s="2"/>
      <c r="AB26" s="2" t="s">
        <v>105</v>
      </c>
      <c r="AC26" s="2" t="s">
        <v>107</v>
      </c>
      <c r="AD26" s="2" t="s">
        <v>127</v>
      </c>
      <c r="AE26" s="2" t="s">
        <v>126</v>
      </c>
    </row>
    <row r="27" spans="1:31" ht="16" x14ac:dyDescent="0.2">
      <c r="A27" s="5" t="s">
        <v>89</v>
      </c>
      <c r="B27" s="146"/>
      <c r="C27" s="1"/>
      <c r="D27" s="1"/>
      <c r="F27" s="65"/>
      <c r="G27" s="16"/>
      <c r="H27" s="52"/>
      <c r="I27" s="93"/>
      <c r="J27" s="65"/>
      <c r="K27" s="16"/>
      <c r="L27" s="52"/>
      <c r="M27" s="93"/>
      <c r="N27" s="65"/>
      <c r="O27" s="16"/>
      <c r="P27" s="52"/>
      <c r="Q27" s="93"/>
      <c r="R27" s="65"/>
      <c r="S27" s="16"/>
      <c r="T27" s="52"/>
      <c r="U27" s="93"/>
      <c r="V27" s="79"/>
      <c r="W27" s="40"/>
      <c r="X27" s="79"/>
      <c r="Y27" s="2" t="s">
        <v>129</v>
      </c>
      <c r="Z27" s="2" t="s">
        <v>107</v>
      </c>
      <c r="AA27" s="2"/>
      <c r="AB27" s="2" t="s">
        <v>105</v>
      </c>
      <c r="AC27" s="2" t="s">
        <v>107</v>
      </c>
      <c r="AD27" s="2" t="s">
        <v>130</v>
      </c>
      <c r="AE27" s="2" t="s">
        <v>129</v>
      </c>
    </row>
    <row r="28" spans="1:31" ht="16" x14ac:dyDescent="0.2">
      <c r="A28" s="103" t="s">
        <v>133</v>
      </c>
      <c r="B28" s="132"/>
      <c r="C28" s="1"/>
      <c r="D28" s="1"/>
      <c r="F28" s="58"/>
      <c r="G28" s="14"/>
      <c r="H28" s="50"/>
      <c r="I28" s="91"/>
      <c r="J28" s="63"/>
      <c r="K28" s="14"/>
      <c r="L28" s="50"/>
      <c r="M28" s="91"/>
      <c r="N28" s="63"/>
      <c r="O28" s="14"/>
      <c r="P28" s="50"/>
      <c r="Q28" s="91"/>
      <c r="R28" s="63"/>
      <c r="S28" s="14"/>
      <c r="T28" s="50"/>
      <c r="U28" s="91"/>
      <c r="V28" s="77"/>
      <c r="W28" s="38"/>
      <c r="X28" s="77"/>
      <c r="Y28" s="2" t="s">
        <v>131</v>
      </c>
      <c r="Z28" s="2" t="s">
        <v>107</v>
      </c>
      <c r="AA28" s="2"/>
      <c r="AB28" s="2" t="s">
        <v>105</v>
      </c>
      <c r="AC28" s="2" t="s">
        <v>107</v>
      </c>
      <c r="AD28" s="2" t="s">
        <v>132</v>
      </c>
      <c r="AE28" s="2" t="s">
        <v>131</v>
      </c>
    </row>
    <row r="29" spans="1:31" x14ac:dyDescent="0.2">
      <c r="A29" s="104" t="s">
        <v>39</v>
      </c>
      <c r="B29" s="132">
        <v>290304.40000000002</v>
      </c>
      <c r="C29" s="1"/>
      <c r="D29" s="1"/>
      <c r="F29" s="58">
        <v>15598.533332999999</v>
      </c>
      <c r="G29" s="10">
        <v>118768.033333</v>
      </c>
      <c r="H29" s="45">
        <v>20739.533332999999</v>
      </c>
      <c r="I29" s="85">
        <f t="shared" ref="I29:I35" si="12">IF(ISERROR(SUM(F29:H29)),0,(SUM(F29:H29)))</f>
        <v>155106.099999</v>
      </c>
      <c r="J29" s="58">
        <v>14743.533332999999</v>
      </c>
      <c r="K29" s="10">
        <v>5734.5333330000003</v>
      </c>
      <c r="L29" s="45">
        <v>14814.533332999999</v>
      </c>
      <c r="M29" s="85">
        <f t="shared" ref="M29:M35" si="13">IF(ISERROR(SUM(J29:L29)),0,(SUM(J29:L29)))</f>
        <v>35292.599998999998</v>
      </c>
      <c r="N29" s="58">
        <v>30363.033332999999</v>
      </c>
      <c r="O29" s="10">
        <v>13959.533332999999</v>
      </c>
      <c r="P29" s="45">
        <v>26103.533332999999</v>
      </c>
      <c r="Q29" s="85">
        <f t="shared" ref="Q29:Q35" si="14">IF(ISERROR(SUM(N29:P29)),0,(SUM(N29:P29)))</f>
        <v>70426.099998999998</v>
      </c>
      <c r="R29" s="58">
        <v>15034.533332999999</v>
      </c>
      <c r="S29" s="10">
        <v>19859.533332999999</v>
      </c>
      <c r="T29" s="45">
        <v>39894.533332999999</v>
      </c>
      <c r="U29" s="85">
        <f t="shared" ref="U29:U35" si="15">IF(ISERROR(SUM(R29:T29)),0,(SUM(R29:T29)))</f>
        <v>74788.599998999998</v>
      </c>
      <c r="V29" s="72"/>
      <c r="W29" s="33">
        <f t="shared" ref="W29:W35" si="16">IF(ISERROR(I29+M29+Q29+U29),0,(I29+M29+Q29+U29))</f>
        <v>335613.39999599999</v>
      </c>
      <c r="X29" s="72">
        <v>335613.39999599999</v>
      </c>
      <c r="Y29" s="2" t="s">
        <v>40</v>
      </c>
      <c r="Z29" s="2">
        <v>0</v>
      </c>
      <c r="AA29" s="2"/>
      <c r="AB29" s="2" t="s">
        <v>105</v>
      </c>
      <c r="AC29" s="2">
        <v>3</v>
      </c>
      <c r="AD29" s="2" t="s">
        <v>134</v>
      </c>
      <c r="AE29" s="2" t="s">
        <v>40</v>
      </c>
    </row>
    <row r="30" spans="1:31" x14ac:dyDescent="0.2">
      <c r="A30" s="104" t="s">
        <v>41</v>
      </c>
      <c r="B30" s="132">
        <v>24620</v>
      </c>
      <c r="C30" s="1"/>
      <c r="D30" s="1"/>
      <c r="F30" s="58">
        <v>5500</v>
      </c>
      <c r="G30" s="10">
        <v>3700</v>
      </c>
      <c r="H30" s="45">
        <v>100</v>
      </c>
      <c r="I30" s="85">
        <f t="shared" si="12"/>
        <v>9300</v>
      </c>
      <c r="J30" s="58">
        <v>1300</v>
      </c>
      <c r="K30" s="10">
        <v>2687.5</v>
      </c>
      <c r="L30" s="45">
        <v>7000</v>
      </c>
      <c r="M30" s="85">
        <f t="shared" si="13"/>
        <v>10987.5</v>
      </c>
      <c r="N30" s="58">
        <v>100</v>
      </c>
      <c r="O30" s="10">
        <v>100</v>
      </c>
      <c r="P30" s="45">
        <v>100</v>
      </c>
      <c r="Q30" s="85">
        <f t="shared" si="14"/>
        <v>300</v>
      </c>
      <c r="R30" s="58">
        <v>100</v>
      </c>
      <c r="S30" s="10">
        <v>2887.5</v>
      </c>
      <c r="T30" s="56">
        <v>0</v>
      </c>
      <c r="U30" s="85">
        <f t="shared" si="15"/>
        <v>2987.5</v>
      </c>
      <c r="V30" s="72"/>
      <c r="W30" s="33">
        <f t="shared" si="16"/>
        <v>23575</v>
      </c>
      <c r="X30" s="72">
        <v>23575</v>
      </c>
      <c r="Y30" s="2" t="s">
        <v>42</v>
      </c>
      <c r="Z30" s="2">
        <v>4</v>
      </c>
      <c r="AA30" s="2" t="s">
        <v>43</v>
      </c>
      <c r="AB30" s="2" t="s">
        <v>17</v>
      </c>
      <c r="AC30" s="2">
        <v>1</v>
      </c>
      <c r="AD30" s="2" t="s">
        <v>135</v>
      </c>
      <c r="AE30" s="2" t="s">
        <v>42</v>
      </c>
    </row>
    <row r="31" spans="1:31" x14ac:dyDescent="0.2">
      <c r="A31" s="104" t="s">
        <v>44</v>
      </c>
      <c r="B31" s="132">
        <v>21500.000001</v>
      </c>
      <c r="C31" s="1"/>
      <c r="D31" s="1"/>
      <c r="F31" s="58">
        <v>600</v>
      </c>
      <c r="G31" s="10">
        <v>14090.909091</v>
      </c>
      <c r="H31" s="45">
        <v>90.909091000000004</v>
      </c>
      <c r="I31" s="85">
        <f t="shared" si="12"/>
        <v>14781.818181999999</v>
      </c>
      <c r="J31" s="58">
        <v>690.90909099999999</v>
      </c>
      <c r="K31" s="10">
        <v>90.909091000000004</v>
      </c>
      <c r="L31" s="45">
        <v>90.909091000000004</v>
      </c>
      <c r="M31" s="85">
        <f t="shared" si="13"/>
        <v>872.72727299999997</v>
      </c>
      <c r="N31" s="58">
        <v>14690.909091</v>
      </c>
      <c r="O31" s="10">
        <v>90.909091000000004</v>
      </c>
      <c r="P31" s="45">
        <v>90.909091000000004</v>
      </c>
      <c r="Q31" s="85">
        <f t="shared" si="14"/>
        <v>14872.727272999999</v>
      </c>
      <c r="R31" s="58">
        <v>690.90909099999999</v>
      </c>
      <c r="S31" s="10">
        <v>90.909091000000004</v>
      </c>
      <c r="T31" s="45">
        <v>90.909091000000004</v>
      </c>
      <c r="U31" s="85">
        <f t="shared" si="15"/>
        <v>872.72727299999997</v>
      </c>
      <c r="V31" s="72"/>
      <c r="W31" s="33">
        <f t="shared" si="16"/>
        <v>31400.000000999997</v>
      </c>
      <c r="X31" s="72">
        <v>31400.000001</v>
      </c>
      <c r="Y31" s="2" t="s">
        <v>45</v>
      </c>
      <c r="Z31" s="2">
        <v>4</v>
      </c>
      <c r="AA31" s="2" t="s">
        <v>43</v>
      </c>
      <c r="AB31" s="2" t="s">
        <v>20</v>
      </c>
      <c r="AC31" s="2">
        <v>2</v>
      </c>
      <c r="AD31" s="2" t="s">
        <v>136</v>
      </c>
      <c r="AE31" s="2" t="s">
        <v>45</v>
      </c>
    </row>
    <row r="32" spans="1:31" x14ac:dyDescent="0.2">
      <c r="A32" s="104" t="s">
        <v>46</v>
      </c>
      <c r="B32" s="132">
        <v>57636</v>
      </c>
      <c r="C32" s="1"/>
      <c r="D32" s="1"/>
      <c r="F32" s="58"/>
      <c r="G32" s="10"/>
      <c r="H32" s="45">
        <v>2365.2666669999999</v>
      </c>
      <c r="I32" s="85">
        <f t="shared" si="12"/>
        <v>2365.2666669999999</v>
      </c>
      <c r="J32" s="69">
        <v>0</v>
      </c>
      <c r="K32" s="18">
        <v>0</v>
      </c>
      <c r="L32" s="56">
        <v>0</v>
      </c>
      <c r="M32" s="86">
        <f t="shared" si="13"/>
        <v>0</v>
      </c>
      <c r="N32" s="58">
        <v>5595.2666669999999</v>
      </c>
      <c r="O32" s="10">
        <v>5595.2666669999999</v>
      </c>
      <c r="P32" s="45">
        <v>5595.2666669999999</v>
      </c>
      <c r="Q32" s="85">
        <f t="shared" si="14"/>
        <v>16785.800001</v>
      </c>
      <c r="R32" s="58">
        <v>5595.2666669999999</v>
      </c>
      <c r="S32" s="10">
        <v>5595.2666669999999</v>
      </c>
      <c r="T32" s="45">
        <v>5595.2666669999999</v>
      </c>
      <c r="U32" s="85">
        <f t="shared" si="15"/>
        <v>16785.800001</v>
      </c>
      <c r="V32" s="72"/>
      <c r="W32" s="33">
        <f t="shared" si="16"/>
        <v>35936.866668999995</v>
      </c>
      <c r="X32" s="72">
        <v>35936.866669000003</v>
      </c>
      <c r="Y32" s="2" t="s">
        <v>47</v>
      </c>
      <c r="Z32" s="2">
        <v>4</v>
      </c>
      <c r="AA32" s="2" t="s">
        <v>43</v>
      </c>
      <c r="AB32" s="2" t="s">
        <v>20</v>
      </c>
      <c r="AC32" s="2">
        <v>1</v>
      </c>
      <c r="AD32" s="2" t="s">
        <v>137</v>
      </c>
      <c r="AE32" s="2" t="s">
        <v>47</v>
      </c>
    </row>
    <row r="33" spans="1:31" x14ac:dyDescent="0.2">
      <c r="A33" s="104" t="s">
        <v>48</v>
      </c>
      <c r="B33" s="132">
        <v>360499.99999799998</v>
      </c>
      <c r="C33" s="1"/>
      <c r="D33" s="1"/>
      <c r="F33" s="58"/>
      <c r="G33" s="10">
        <v>5200</v>
      </c>
      <c r="H33" s="45">
        <v>6000</v>
      </c>
      <c r="I33" s="85">
        <f t="shared" si="12"/>
        <v>11200</v>
      </c>
      <c r="J33" s="58">
        <v>9000</v>
      </c>
      <c r="K33" s="10">
        <v>9200</v>
      </c>
      <c r="L33" s="45">
        <v>6000</v>
      </c>
      <c r="M33" s="85">
        <f t="shared" si="13"/>
        <v>24200</v>
      </c>
      <c r="N33" s="58">
        <v>27826.818181999999</v>
      </c>
      <c r="O33" s="10">
        <v>32831.818182000003</v>
      </c>
      <c r="P33" s="45">
        <v>32681.818181999999</v>
      </c>
      <c r="Q33" s="85">
        <f t="shared" si="14"/>
        <v>93340.454546000008</v>
      </c>
      <c r="R33" s="58">
        <v>31826.818181999999</v>
      </c>
      <c r="S33" s="10">
        <v>33831.818182000003</v>
      </c>
      <c r="T33" s="45">
        <v>19511.818181999999</v>
      </c>
      <c r="U33" s="85">
        <f t="shared" si="15"/>
        <v>85170.454546000008</v>
      </c>
      <c r="V33" s="72"/>
      <c r="W33" s="33">
        <f t="shared" si="16"/>
        <v>213910.90909200002</v>
      </c>
      <c r="X33" s="72">
        <v>213910.90909199999</v>
      </c>
      <c r="Y33" s="2" t="s">
        <v>49</v>
      </c>
      <c r="Z33" s="2">
        <v>4</v>
      </c>
      <c r="AA33" s="2" t="s">
        <v>43</v>
      </c>
      <c r="AB33" s="2" t="s">
        <v>20</v>
      </c>
      <c r="AC33" s="2">
        <v>2</v>
      </c>
      <c r="AD33" s="2" t="s">
        <v>138</v>
      </c>
      <c r="AE33" s="2" t="s">
        <v>49</v>
      </c>
    </row>
    <row r="34" spans="1:31" x14ac:dyDescent="0.2">
      <c r="A34" s="104" t="s">
        <v>50</v>
      </c>
      <c r="B34" s="132"/>
      <c r="C34" s="1"/>
      <c r="D34" s="1"/>
      <c r="F34" s="58">
        <v>38555</v>
      </c>
      <c r="G34" s="10">
        <v>35750</v>
      </c>
      <c r="H34" s="45">
        <v>35750</v>
      </c>
      <c r="I34" s="3">
        <f t="shared" si="12"/>
        <v>110055</v>
      </c>
      <c r="J34" s="58">
        <v>35750</v>
      </c>
      <c r="K34" s="10">
        <v>35750</v>
      </c>
      <c r="L34" s="45">
        <v>35750</v>
      </c>
      <c r="M34" s="3">
        <f t="shared" si="13"/>
        <v>107250</v>
      </c>
      <c r="N34" s="58">
        <v>35750</v>
      </c>
      <c r="O34" s="10">
        <v>35750</v>
      </c>
      <c r="P34" s="45">
        <v>35750</v>
      </c>
      <c r="Q34" s="3">
        <f t="shared" si="14"/>
        <v>107250</v>
      </c>
      <c r="R34" s="58">
        <v>35750</v>
      </c>
      <c r="S34" s="10">
        <v>35750</v>
      </c>
      <c r="T34" s="45">
        <v>35750</v>
      </c>
      <c r="U34" s="85">
        <f t="shared" si="15"/>
        <v>107250</v>
      </c>
      <c r="V34" s="72"/>
      <c r="W34" s="33">
        <f t="shared" si="16"/>
        <v>431805</v>
      </c>
      <c r="X34" s="3">
        <v>431805</v>
      </c>
      <c r="Y34" s="2" t="s">
        <v>51</v>
      </c>
      <c r="Z34" s="2">
        <v>4</v>
      </c>
      <c r="AA34" s="2" t="s">
        <v>43</v>
      </c>
      <c r="AB34" s="2" t="s">
        <v>20</v>
      </c>
      <c r="AC34" s="2">
        <v>1</v>
      </c>
      <c r="AD34" s="2" t="s">
        <v>139</v>
      </c>
      <c r="AE34" s="2" t="s">
        <v>51</v>
      </c>
    </row>
    <row r="35" spans="1:31" x14ac:dyDescent="0.2">
      <c r="A35" s="105" t="s">
        <v>52</v>
      </c>
      <c r="B35" s="140">
        <v>227790</v>
      </c>
      <c r="C35" s="122"/>
      <c r="D35" s="122"/>
      <c r="F35" s="59">
        <v>6540</v>
      </c>
      <c r="G35" s="123">
        <v>5821.818182</v>
      </c>
      <c r="H35" s="46">
        <v>19620.568181999999</v>
      </c>
      <c r="I35" s="87">
        <f t="shared" si="12"/>
        <v>31982.386363999998</v>
      </c>
      <c r="J35" s="59">
        <v>14426.818182000001</v>
      </c>
      <c r="K35" s="123">
        <v>14326.818182000001</v>
      </c>
      <c r="L35" s="46">
        <v>19586.568181999999</v>
      </c>
      <c r="M35" s="87">
        <f t="shared" si="13"/>
        <v>48340.204546000001</v>
      </c>
      <c r="N35" s="59">
        <v>14426.818182000001</v>
      </c>
      <c r="O35" s="123">
        <v>19926.818181999999</v>
      </c>
      <c r="P35" s="46">
        <v>15870.568182000001</v>
      </c>
      <c r="Q35" s="87">
        <f t="shared" si="14"/>
        <v>50224.204546000001</v>
      </c>
      <c r="R35" s="59">
        <v>14576.818182000001</v>
      </c>
      <c r="S35" s="123">
        <v>15926.818182000001</v>
      </c>
      <c r="T35" s="46">
        <v>19236.568181999999</v>
      </c>
      <c r="U35" s="87">
        <f t="shared" si="15"/>
        <v>49740.204546000001</v>
      </c>
      <c r="V35" s="73"/>
      <c r="W35" s="26">
        <f t="shared" si="16"/>
        <v>180287.00000199999</v>
      </c>
      <c r="X35" s="73">
        <v>180287.00000199999</v>
      </c>
      <c r="Y35" s="2" t="s">
        <v>53</v>
      </c>
      <c r="Z35" s="2">
        <v>4</v>
      </c>
      <c r="AA35" s="2" t="s">
        <v>43</v>
      </c>
      <c r="AB35" s="2" t="s">
        <v>20</v>
      </c>
      <c r="AC35" s="2">
        <v>3</v>
      </c>
      <c r="AD35" s="2" t="s">
        <v>140</v>
      </c>
      <c r="AE35" s="2" t="s">
        <v>53</v>
      </c>
    </row>
    <row r="36" spans="1:31" x14ac:dyDescent="0.2">
      <c r="A36" s="106" t="s">
        <v>143</v>
      </c>
      <c r="B36" s="145">
        <f>IF(ISERROR(SUM(B29:B35)),0,(SUM(B29:B35)))</f>
        <v>982350.39999900002</v>
      </c>
      <c r="C36" s="7"/>
      <c r="D36" s="7"/>
      <c r="F36" s="64">
        <f t="shared" ref="F36:U36" si="17">IF(ISERROR(SUM(F29:F35)),0,(SUM(F29:F35)))</f>
        <v>66793.533332999999</v>
      </c>
      <c r="G36" s="15">
        <f t="shared" si="17"/>
        <v>183330.760606</v>
      </c>
      <c r="H36" s="51">
        <f t="shared" si="17"/>
        <v>84666.277273</v>
      </c>
      <c r="I36" s="92">
        <f t="shared" si="17"/>
        <v>334790.57121199992</v>
      </c>
      <c r="J36" s="64">
        <f t="shared" si="17"/>
        <v>75911.260605999996</v>
      </c>
      <c r="K36" s="15">
        <f t="shared" si="17"/>
        <v>67789.760605999996</v>
      </c>
      <c r="L36" s="51">
        <f t="shared" si="17"/>
        <v>83242.010605999996</v>
      </c>
      <c r="M36" s="92">
        <f t="shared" si="17"/>
        <v>226943.03181799999</v>
      </c>
      <c r="N36" s="64">
        <f t="shared" si="17"/>
        <v>128752.845455</v>
      </c>
      <c r="O36" s="15">
        <f t="shared" si="17"/>
        <v>108254.345455</v>
      </c>
      <c r="P36" s="51">
        <f t="shared" si="17"/>
        <v>116192.095455</v>
      </c>
      <c r="Q36" s="92">
        <f t="shared" si="17"/>
        <v>353199.28636500001</v>
      </c>
      <c r="R36" s="64">
        <f t="shared" si="17"/>
        <v>103574.345455</v>
      </c>
      <c r="S36" s="15">
        <f t="shared" si="17"/>
        <v>113941.845455</v>
      </c>
      <c r="T36" s="51">
        <f t="shared" si="17"/>
        <v>120079.095455</v>
      </c>
      <c r="U36" s="92">
        <f t="shared" si="17"/>
        <v>337595.28636500001</v>
      </c>
      <c r="V36" s="78"/>
      <c r="W36" s="39">
        <f>IF(ISERROR(SUM(W29:W35)),0,(SUM(W29:W35)))</f>
        <v>1252528.17576</v>
      </c>
      <c r="X36" s="78">
        <f>IF(ISERROR(SUM(X29:X35)),0,(SUM(X29:X35)))</f>
        <v>1252528.17576</v>
      </c>
      <c r="Y36" s="2" t="s">
        <v>141</v>
      </c>
      <c r="Z36" s="2" t="s">
        <v>107</v>
      </c>
      <c r="AA36" s="2"/>
      <c r="AB36" s="2" t="s">
        <v>105</v>
      </c>
      <c r="AC36" s="2" t="s">
        <v>107</v>
      </c>
      <c r="AD36" s="2" t="s">
        <v>142</v>
      </c>
      <c r="AE36" s="2" t="s">
        <v>141</v>
      </c>
    </row>
    <row r="37" spans="1:31" x14ac:dyDescent="0.2">
      <c r="A37" s="4" t="s">
        <v>89</v>
      </c>
      <c r="B37" s="142"/>
      <c r="C37" s="1"/>
      <c r="D37" s="1"/>
      <c r="F37" s="61"/>
      <c r="G37" s="12"/>
      <c r="H37" s="48"/>
      <c r="I37" s="89"/>
      <c r="J37" s="61"/>
      <c r="K37" s="12"/>
      <c r="L37" s="48"/>
      <c r="M37" s="89"/>
      <c r="N37" s="61"/>
      <c r="O37" s="12"/>
      <c r="P37" s="48"/>
      <c r="Q37" s="89"/>
      <c r="R37" s="61"/>
      <c r="S37" s="12"/>
      <c r="T37" s="48"/>
      <c r="U37" s="89"/>
      <c r="V37" s="75"/>
      <c r="W37" s="36"/>
      <c r="X37" s="75"/>
      <c r="Y37" s="2" t="s">
        <v>144</v>
      </c>
      <c r="Z37" s="2" t="s">
        <v>107</v>
      </c>
      <c r="AA37" s="2"/>
      <c r="AB37" s="2" t="s">
        <v>105</v>
      </c>
      <c r="AC37" s="2" t="s">
        <v>107</v>
      </c>
      <c r="AD37" s="2" t="s">
        <v>145</v>
      </c>
      <c r="AE37" s="2" t="s">
        <v>144</v>
      </c>
    </row>
    <row r="38" spans="1:31" ht="16" x14ac:dyDescent="0.2">
      <c r="A38" s="103" t="s">
        <v>148</v>
      </c>
      <c r="B38" s="144"/>
      <c r="C38" s="1"/>
      <c r="D38" s="1"/>
      <c r="F38" s="63"/>
      <c r="G38" s="14"/>
      <c r="H38" s="50"/>
      <c r="I38" s="91"/>
      <c r="J38" s="63"/>
      <c r="K38" s="14"/>
      <c r="L38" s="50"/>
      <c r="M38" s="91"/>
      <c r="N38" s="63"/>
      <c r="O38" s="14"/>
      <c r="P38" s="50"/>
      <c r="Q38" s="91"/>
      <c r="R38" s="63"/>
      <c r="S38" s="14"/>
      <c r="T38" s="50"/>
      <c r="U38" s="91"/>
      <c r="V38" s="77"/>
      <c r="W38" s="38"/>
      <c r="X38" s="77"/>
      <c r="Y38" s="2" t="s">
        <v>146</v>
      </c>
      <c r="Z38" s="2" t="s">
        <v>107</v>
      </c>
      <c r="AA38" s="2"/>
      <c r="AB38" s="2" t="s">
        <v>105</v>
      </c>
      <c r="AC38" s="2" t="s">
        <v>107</v>
      </c>
      <c r="AD38" s="2" t="s">
        <v>147</v>
      </c>
      <c r="AE38" s="2" t="s">
        <v>146</v>
      </c>
    </row>
    <row r="39" spans="1:31" x14ac:dyDescent="0.2">
      <c r="A39" s="104" t="s">
        <v>54</v>
      </c>
      <c r="B39" s="132">
        <v>4234110.999996</v>
      </c>
      <c r="C39" s="1"/>
      <c r="D39" s="1"/>
      <c r="F39" s="58">
        <v>365454.75</v>
      </c>
      <c r="G39" s="10">
        <v>363031.75</v>
      </c>
      <c r="H39" s="45">
        <v>363031.75</v>
      </c>
      <c r="I39" s="85">
        <f t="shared" ref="I39:I44" si="18">IF(ISERROR(SUM(F39:H39)),0,(SUM(F39:H39)))</f>
        <v>1091518.25</v>
      </c>
      <c r="J39" s="58">
        <v>363031.75</v>
      </c>
      <c r="K39" s="10">
        <v>363031.75</v>
      </c>
      <c r="L39" s="45">
        <v>363031.75</v>
      </c>
      <c r="M39" s="85">
        <f t="shared" ref="M39:M44" si="19">IF(ISERROR(SUM(J39:L39)),0,(SUM(J39:L39)))</f>
        <v>1089095.25</v>
      </c>
      <c r="N39" s="58">
        <v>363031.75</v>
      </c>
      <c r="O39" s="10">
        <v>363031.75</v>
      </c>
      <c r="P39" s="45">
        <v>363031.75</v>
      </c>
      <c r="Q39" s="85">
        <f t="shared" ref="Q39:Q44" si="20">IF(ISERROR(SUM(N39:P39)),0,(SUM(N39:P39)))</f>
        <v>1089095.25</v>
      </c>
      <c r="R39" s="58">
        <v>363031.75</v>
      </c>
      <c r="S39" s="10">
        <v>363031.75</v>
      </c>
      <c r="T39" s="45">
        <v>363031.75</v>
      </c>
      <c r="U39" s="85">
        <f t="shared" ref="U39:U44" si="21">IF(ISERROR(SUM(R39:T39)),0,(SUM(R39:T39)))</f>
        <v>1089095.25</v>
      </c>
      <c r="V39" s="72"/>
      <c r="W39" s="33">
        <f t="shared" ref="W39:W44" si="22">IF(ISERROR(I39+M39+Q39+U39),0,(I39+M39+Q39+U39))</f>
        <v>4358804</v>
      </c>
      <c r="X39" s="72">
        <v>4358804</v>
      </c>
      <c r="Y39" s="2" t="s">
        <v>55</v>
      </c>
      <c r="Z39" s="2">
        <v>4</v>
      </c>
      <c r="AA39" s="2" t="s">
        <v>56</v>
      </c>
      <c r="AB39" s="2" t="s">
        <v>105</v>
      </c>
      <c r="AC39" s="2">
        <v>1</v>
      </c>
      <c r="AD39" s="2" t="s">
        <v>149</v>
      </c>
      <c r="AE39" s="2" t="s">
        <v>55</v>
      </c>
    </row>
    <row r="40" spans="1:31" x14ac:dyDescent="0.2">
      <c r="A40" s="104" t="s">
        <v>57</v>
      </c>
      <c r="B40" s="132">
        <v>1672832</v>
      </c>
      <c r="C40" s="1"/>
      <c r="D40" s="1"/>
      <c r="F40" s="58">
        <v>153720</v>
      </c>
      <c r="G40" s="10">
        <v>153720</v>
      </c>
      <c r="H40" s="45">
        <v>153720</v>
      </c>
      <c r="I40" s="85">
        <f t="shared" si="18"/>
        <v>461160</v>
      </c>
      <c r="J40" s="58">
        <v>158284.988889</v>
      </c>
      <c r="K40" s="10">
        <v>158284.988889</v>
      </c>
      <c r="L40" s="45">
        <v>158284.988889</v>
      </c>
      <c r="M40" s="85">
        <f t="shared" si="19"/>
        <v>474854.96666699997</v>
      </c>
      <c r="N40" s="58">
        <v>158284.988889</v>
      </c>
      <c r="O40" s="10">
        <v>158284.988889</v>
      </c>
      <c r="P40" s="45">
        <v>158284.988889</v>
      </c>
      <c r="Q40" s="85">
        <f t="shared" si="20"/>
        <v>474854.96666699997</v>
      </c>
      <c r="R40" s="58">
        <v>158284.988889</v>
      </c>
      <c r="S40" s="10">
        <v>158284.988889</v>
      </c>
      <c r="T40" s="45">
        <v>158284.988889</v>
      </c>
      <c r="U40" s="85">
        <f t="shared" si="21"/>
        <v>474854.96666699997</v>
      </c>
      <c r="V40" s="72"/>
      <c r="W40" s="33">
        <f t="shared" si="22"/>
        <v>1885724.9000009999</v>
      </c>
      <c r="X40" s="72">
        <v>1885724.9000009999</v>
      </c>
      <c r="Y40" s="2" t="s">
        <v>58</v>
      </c>
      <c r="Z40" s="2">
        <v>4</v>
      </c>
      <c r="AA40" s="2" t="s">
        <v>56</v>
      </c>
      <c r="AB40" s="2" t="s">
        <v>20</v>
      </c>
      <c r="AC40" s="2">
        <v>1</v>
      </c>
      <c r="AD40" s="2" t="s">
        <v>150</v>
      </c>
      <c r="AE40" s="2" t="s">
        <v>58</v>
      </c>
    </row>
    <row r="41" spans="1:31" x14ac:dyDescent="0.2">
      <c r="A41" s="104" t="s">
        <v>59</v>
      </c>
      <c r="B41" s="132">
        <v>1232225.000004</v>
      </c>
      <c r="C41" s="1"/>
      <c r="D41" s="1"/>
      <c r="F41" s="58">
        <v>104268.75</v>
      </c>
      <c r="G41" s="10">
        <v>104268.75</v>
      </c>
      <c r="H41" s="45">
        <v>104268.75</v>
      </c>
      <c r="I41" s="85">
        <f t="shared" si="18"/>
        <v>312806.25</v>
      </c>
      <c r="J41" s="58">
        <v>104268.75</v>
      </c>
      <c r="K41" s="10">
        <v>104268.75</v>
      </c>
      <c r="L41" s="45">
        <v>104268.75</v>
      </c>
      <c r="M41" s="85">
        <f t="shared" si="19"/>
        <v>312806.25</v>
      </c>
      <c r="N41" s="58">
        <v>104268.75</v>
      </c>
      <c r="O41" s="10">
        <v>104268.75</v>
      </c>
      <c r="P41" s="45">
        <v>104268.75</v>
      </c>
      <c r="Q41" s="85">
        <f t="shared" si="20"/>
        <v>312806.25</v>
      </c>
      <c r="R41" s="58">
        <v>104268.75</v>
      </c>
      <c r="S41" s="10">
        <v>104268.75</v>
      </c>
      <c r="T41" s="45">
        <v>104268.75</v>
      </c>
      <c r="U41" s="85">
        <f t="shared" si="21"/>
        <v>312806.25</v>
      </c>
      <c r="V41" s="72"/>
      <c r="W41" s="26">
        <f t="shared" si="22"/>
        <v>1251225</v>
      </c>
      <c r="X41" s="72">
        <v>1251225</v>
      </c>
      <c r="Y41" s="2" t="s">
        <v>60</v>
      </c>
      <c r="Z41" s="2">
        <v>4</v>
      </c>
      <c r="AA41" s="2" t="s">
        <v>56</v>
      </c>
      <c r="AB41" s="2" t="s">
        <v>20</v>
      </c>
      <c r="AC41" s="2">
        <v>1</v>
      </c>
      <c r="AD41" s="2" t="s">
        <v>151</v>
      </c>
      <c r="AE41" s="2" t="s">
        <v>60</v>
      </c>
    </row>
    <row r="42" spans="1:31" hidden="1" x14ac:dyDescent="0.2">
      <c r="A42" s="104" t="s">
        <v>61</v>
      </c>
      <c r="B42" s="132"/>
      <c r="C42" s="1"/>
      <c r="D42" s="1"/>
      <c r="F42" s="58"/>
      <c r="G42" s="10"/>
      <c r="H42" s="45"/>
      <c r="I42" s="86">
        <f t="shared" si="18"/>
        <v>0</v>
      </c>
      <c r="J42" s="58"/>
      <c r="K42" s="10"/>
      <c r="L42" s="45"/>
      <c r="M42" s="86">
        <f t="shared" si="19"/>
        <v>0</v>
      </c>
      <c r="N42" s="58"/>
      <c r="O42" s="10"/>
      <c r="P42" s="45"/>
      <c r="Q42" s="86">
        <f t="shared" si="20"/>
        <v>0</v>
      </c>
      <c r="R42" s="58"/>
      <c r="S42" s="10"/>
      <c r="T42" s="45"/>
      <c r="U42" s="86">
        <f t="shared" si="21"/>
        <v>0</v>
      </c>
      <c r="V42" s="72"/>
      <c r="W42" s="41">
        <f t="shared" si="22"/>
        <v>0</v>
      </c>
      <c r="X42" s="72"/>
      <c r="Y42" s="2" t="s">
        <v>62</v>
      </c>
      <c r="Z42" s="2">
        <v>4</v>
      </c>
      <c r="AA42" s="2" t="s">
        <v>56</v>
      </c>
      <c r="AB42" s="2" t="s">
        <v>20</v>
      </c>
      <c r="AC42" s="2">
        <v>8</v>
      </c>
      <c r="AD42" s="2" t="s">
        <v>152</v>
      </c>
      <c r="AE42" s="2" t="s">
        <v>62</v>
      </c>
    </row>
    <row r="43" spans="1:31" hidden="1" x14ac:dyDescent="0.2">
      <c r="A43" s="104" t="s">
        <v>63</v>
      </c>
      <c r="B43" s="132"/>
      <c r="C43" s="1"/>
      <c r="D43" s="1"/>
      <c r="F43" s="58"/>
      <c r="G43" s="10"/>
      <c r="H43" s="45"/>
      <c r="I43" s="86">
        <f t="shared" si="18"/>
        <v>0</v>
      </c>
      <c r="J43" s="58"/>
      <c r="K43" s="10"/>
      <c r="L43" s="45"/>
      <c r="M43" s="86">
        <f t="shared" si="19"/>
        <v>0</v>
      </c>
      <c r="N43" s="58"/>
      <c r="O43" s="10"/>
      <c r="P43" s="45"/>
      <c r="Q43" s="86">
        <f t="shared" si="20"/>
        <v>0</v>
      </c>
      <c r="R43" s="58"/>
      <c r="S43" s="10"/>
      <c r="T43" s="45"/>
      <c r="U43" s="86">
        <f t="shared" si="21"/>
        <v>0</v>
      </c>
      <c r="V43" s="72"/>
      <c r="W43" s="34">
        <f t="shared" si="22"/>
        <v>0</v>
      </c>
      <c r="X43" s="72"/>
      <c r="Y43" s="2" t="s">
        <v>64</v>
      </c>
      <c r="Z43" s="2">
        <v>0</v>
      </c>
      <c r="AA43" s="2"/>
      <c r="AB43" s="2" t="s">
        <v>17</v>
      </c>
      <c r="AC43" s="2">
        <v>4</v>
      </c>
      <c r="AD43" s="2" t="s">
        <v>153</v>
      </c>
      <c r="AE43" s="2" t="s">
        <v>64</v>
      </c>
    </row>
    <row r="44" spans="1:31" hidden="1" x14ac:dyDescent="0.2">
      <c r="A44" s="105" t="s">
        <v>65</v>
      </c>
      <c r="B44" s="140"/>
      <c r="C44" s="122"/>
      <c r="D44" s="122"/>
      <c r="F44" s="59"/>
      <c r="G44" s="123"/>
      <c r="H44" s="46"/>
      <c r="I44" s="94">
        <f t="shared" si="18"/>
        <v>0</v>
      </c>
      <c r="J44" s="59"/>
      <c r="K44" s="123"/>
      <c r="L44" s="46"/>
      <c r="M44" s="94">
        <f t="shared" si="19"/>
        <v>0</v>
      </c>
      <c r="N44" s="59"/>
      <c r="O44" s="123"/>
      <c r="P44" s="46"/>
      <c r="Q44" s="94">
        <f t="shared" si="20"/>
        <v>0</v>
      </c>
      <c r="R44" s="59"/>
      <c r="S44" s="123"/>
      <c r="T44" s="46"/>
      <c r="U44" s="94">
        <f t="shared" si="21"/>
        <v>0</v>
      </c>
      <c r="V44" s="73"/>
      <c r="W44" s="42">
        <f t="shared" si="22"/>
        <v>0</v>
      </c>
      <c r="X44" s="73"/>
      <c r="Y44" s="2" t="s">
        <v>66</v>
      </c>
      <c r="Z44" s="2">
        <v>4</v>
      </c>
      <c r="AA44" s="2" t="s">
        <v>56</v>
      </c>
      <c r="AB44" s="2" t="s">
        <v>17</v>
      </c>
      <c r="AC44" s="2">
        <v>2</v>
      </c>
      <c r="AD44" s="2" t="s">
        <v>154</v>
      </c>
      <c r="AE44" s="2" t="s">
        <v>66</v>
      </c>
    </row>
    <row r="45" spans="1:31" x14ac:dyDescent="0.2">
      <c r="A45" s="106" t="s">
        <v>157</v>
      </c>
      <c r="B45" s="145">
        <f>IF(ISERROR(SUM(B39:B44)),0,(SUM(B39:B44)))</f>
        <v>7139168</v>
      </c>
      <c r="C45" s="7"/>
      <c r="D45" s="7"/>
      <c r="F45" s="64">
        <f t="shared" ref="F45:U45" si="23">IF(ISERROR(SUM(F39:F44)),0,(SUM(F39:F44)))</f>
        <v>623443.5</v>
      </c>
      <c r="G45" s="15">
        <f t="shared" si="23"/>
        <v>621020.5</v>
      </c>
      <c r="H45" s="51">
        <f t="shared" si="23"/>
        <v>621020.5</v>
      </c>
      <c r="I45" s="92">
        <f t="shared" si="23"/>
        <v>1865484.5</v>
      </c>
      <c r="J45" s="64">
        <f t="shared" si="23"/>
        <v>625585.48888900003</v>
      </c>
      <c r="K45" s="15">
        <f t="shared" si="23"/>
        <v>625585.48888900003</v>
      </c>
      <c r="L45" s="51">
        <f t="shared" si="23"/>
        <v>625585.48888900003</v>
      </c>
      <c r="M45" s="92">
        <f t="shared" si="23"/>
        <v>1876756.466667</v>
      </c>
      <c r="N45" s="64">
        <f t="shared" si="23"/>
        <v>625585.48888900003</v>
      </c>
      <c r="O45" s="15">
        <f t="shared" si="23"/>
        <v>625585.48888900003</v>
      </c>
      <c r="P45" s="51">
        <f t="shared" si="23"/>
        <v>625585.48888900003</v>
      </c>
      <c r="Q45" s="92">
        <f t="shared" si="23"/>
        <v>1876756.466667</v>
      </c>
      <c r="R45" s="64">
        <f t="shared" si="23"/>
        <v>625585.48888900003</v>
      </c>
      <c r="S45" s="15">
        <f t="shared" si="23"/>
        <v>625585.48888900003</v>
      </c>
      <c r="T45" s="51">
        <f t="shared" si="23"/>
        <v>625585.48888900003</v>
      </c>
      <c r="U45" s="92">
        <f t="shared" si="23"/>
        <v>1876756.466667</v>
      </c>
      <c r="V45" s="78"/>
      <c r="W45" s="39">
        <f>IF(ISERROR(SUM(W39:W44)),0,(SUM(W39:W44)))</f>
        <v>7495753.9000009997</v>
      </c>
      <c r="X45" s="78">
        <f>IF(ISERROR(SUM(X39:X44)),0,(SUM(X39:X44)))</f>
        <v>7495753.9000009997</v>
      </c>
      <c r="Y45" s="2" t="s">
        <v>155</v>
      </c>
      <c r="Z45" s="2" t="s">
        <v>107</v>
      </c>
      <c r="AA45" s="2"/>
      <c r="AB45" s="2" t="s">
        <v>105</v>
      </c>
      <c r="AC45" s="2" t="s">
        <v>107</v>
      </c>
      <c r="AD45" s="2" t="s">
        <v>156</v>
      </c>
      <c r="AE45" s="2" t="s">
        <v>155</v>
      </c>
    </row>
    <row r="46" spans="1:31" x14ac:dyDescent="0.2">
      <c r="A46" s="4" t="s">
        <v>89</v>
      </c>
      <c r="B46" s="142"/>
      <c r="C46" s="1"/>
      <c r="D46" s="1"/>
      <c r="F46" s="61"/>
      <c r="G46" s="12"/>
      <c r="H46" s="48"/>
      <c r="I46" s="89"/>
      <c r="J46" s="61"/>
      <c r="K46" s="12"/>
      <c r="L46" s="48"/>
      <c r="M46" s="89"/>
      <c r="N46" s="61"/>
      <c r="O46" s="12"/>
      <c r="P46" s="48"/>
      <c r="Q46" s="89"/>
      <c r="R46" s="61"/>
      <c r="S46" s="12"/>
      <c r="T46" s="48"/>
      <c r="U46" s="89"/>
      <c r="V46" s="75"/>
      <c r="W46" s="36"/>
      <c r="X46" s="75"/>
      <c r="Y46" s="2" t="s">
        <v>158</v>
      </c>
      <c r="Z46" s="2" t="s">
        <v>107</v>
      </c>
      <c r="AA46" s="2"/>
      <c r="AB46" s="2" t="s">
        <v>105</v>
      </c>
      <c r="AC46" s="2" t="s">
        <v>107</v>
      </c>
      <c r="AD46" s="2" t="s">
        <v>159</v>
      </c>
      <c r="AE46" s="2" t="s">
        <v>158</v>
      </c>
    </row>
    <row r="47" spans="1:31" ht="16" x14ac:dyDescent="0.2">
      <c r="A47" s="103" t="s">
        <v>162</v>
      </c>
      <c r="B47" s="144"/>
      <c r="C47" s="1"/>
      <c r="D47" s="1"/>
      <c r="F47" s="63"/>
      <c r="G47" s="14"/>
      <c r="H47" s="50"/>
      <c r="I47" s="91"/>
      <c r="J47" s="63"/>
      <c r="K47" s="14"/>
      <c r="L47" s="50"/>
      <c r="M47" s="91"/>
      <c r="N47" s="63"/>
      <c r="O47" s="14"/>
      <c r="P47" s="50"/>
      <c r="Q47" s="91"/>
      <c r="R47" s="63"/>
      <c r="S47" s="14"/>
      <c r="T47" s="50"/>
      <c r="U47" s="91"/>
      <c r="V47" s="77"/>
      <c r="W47" s="38"/>
      <c r="X47" s="77"/>
      <c r="Y47" s="2" t="s">
        <v>160</v>
      </c>
      <c r="Z47" s="2" t="s">
        <v>107</v>
      </c>
      <c r="AA47" s="2"/>
      <c r="AB47" s="2" t="s">
        <v>105</v>
      </c>
      <c r="AC47" s="2" t="s">
        <v>107</v>
      </c>
      <c r="AD47" s="2" t="s">
        <v>161</v>
      </c>
      <c r="AE47" s="2" t="s">
        <v>160</v>
      </c>
    </row>
    <row r="48" spans="1:31" x14ac:dyDescent="0.2">
      <c r="A48" s="104" t="s">
        <v>67</v>
      </c>
      <c r="B48" s="132">
        <v>98349.999987000003</v>
      </c>
      <c r="C48" s="1"/>
      <c r="D48" s="1"/>
      <c r="F48" s="58">
        <v>4458.3333339999999</v>
      </c>
      <c r="G48" s="10">
        <v>4885.6060610000004</v>
      </c>
      <c r="H48" s="45">
        <v>7740.6060610000004</v>
      </c>
      <c r="I48" s="85">
        <f t="shared" ref="I48:I57" si="24">IF(ISERROR(SUM(F48:H48)),0,(SUM(F48:H48)))</f>
        <v>17084.545456</v>
      </c>
      <c r="J48" s="58">
        <v>7265.6060610000004</v>
      </c>
      <c r="K48" s="10">
        <v>6515.6060610000004</v>
      </c>
      <c r="L48" s="45">
        <v>7540.6060610000004</v>
      </c>
      <c r="M48" s="85">
        <f t="shared" ref="M48:M57" si="25">IF(ISERROR(SUM(J48:L48)),0,(SUM(J48:L48)))</f>
        <v>21321.818183000003</v>
      </c>
      <c r="N48" s="58">
        <v>9351.9696970000005</v>
      </c>
      <c r="O48" s="10">
        <v>7901.9696970000005</v>
      </c>
      <c r="P48" s="45">
        <v>9176.9696970000005</v>
      </c>
      <c r="Q48" s="85">
        <f t="shared" ref="Q48:Q57" si="26">IF(ISERROR(SUM(N48:P48)),0,(SUM(N48:P48)))</f>
        <v>26430.909091000001</v>
      </c>
      <c r="R48" s="58">
        <v>8401.9696970000005</v>
      </c>
      <c r="S48" s="10">
        <v>8151.9696970000005</v>
      </c>
      <c r="T48" s="45">
        <v>9176.9696970000005</v>
      </c>
      <c r="U48" s="85">
        <f t="shared" ref="U48:U57" si="27">IF(ISERROR(SUM(R48:T48)),0,(SUM(R48:T48)))</f>
        <v>25730.909091000001</v>
      </c>
      <c r="V48" s="72"/>
      <c r="W48" s="33">
        <f t="shared" ref="W48:W57" si="28">IF(ISERROR(I48+M48+Q48+U48),0,(I48+M48+Q48+U48))</f>
        <v>90568.181821000006</v>
      </c>
      <c r="X48" s="72">
        <v>90568.181821000006</v>
      </c>
      <c r="Y48" s="2" t="s">
        <v>68</v>
      </c>
      <c r="Z48" s="2">
        <v>4</v>
      </c>
      <c r="AA48" s="2" t="s">
        <v>69</v>
      </c>
      <c r="AB48" s="2" t="s">
        <v>105</v>
      </c>
      <c r="AC48" s="2">
        <v>2</v>
      </c>
      <c r="AD48" s="2" t="s">
        <v>163</v>
      </c>
      <c r="AE48" s="2" t="s">
        <v>68</v>
      </c>
    </row>
    <row r="49" spans="1:31" x14ac:dyDescent="0.2">
      <c r="A49" s="104" t="s">
        <v>70</v>
      </c>
      <c r="B49" s="132">
        <v>45934.000004000001</v>
      </c>
      <c r="C49" s="1"/>
      <c r="D49" s="1"/>
      <c r="F49" s="58">
        <v>1715</v>
      </c>
      <c r="G49" s="10">
        <v>2180</v>
      </c>
      <c r="H49" s="45">
        <v>4795</v>
      </c>
      <c r="I49" s="85">
        <f t="shared" si="24"/>
        <v>8690</v>
      </c>
      <c r="J49" s="58">
        <v>1715</v>
      </c>
      <c r="K49" s="10">
        <v>1510</v>
      </c>
      <c r="L49" s="45">
        <v>4510</v>
      </c>
      <c r="M49" s="85">
        <f t="shared" si="25"/>
        <v>7735</v>
      </c>
      <c r="N49" s="58">
        <v>1840</v>
      </c>
      <c r="O49" s="10">
        <v>1635</v>
      </c>
      <c r="P49" s="45">
        <v>7260</v>
      </c>
      <c r="Q49" s="85">
        <f t="shared" si="26"/>
        <v>10735</v>
      </c>
      <c r="R49" s="58">
        <v>1590</v>
      </c>
      <c r="S49" s="10">
        <v>1510</v>
      </c>
      <c r="T49" s="45">
        <v>7260</v>
      </c>
      <c r="U49" s="85">
        <f t="shared" si="27"/>
        <v>10360</v>
      </c>
      <c r="V49" s="72"/>
      <c r="W49" s="33">
        <f t="shared" si="28"/>
        <v>37520</v>
      </c>
      <c r="X49" s="72">
        <v>37520</v>
      </c>
      <c r="Y49" s="2" t="s">
        <v>71</v>
      </c>
      <c r="Z49" s="2">
        <v>4</v>
      </c>
      <c r="AA49" s="2" t="s">
        <v>69</v>
      </c>
      <c r="AB49" s="2" t="s">
        <v>20</v>
      </c>
      <c r="AC49" s="2">
        <v>3</v>
      </c>
      <c r="AD49" s="2" t="s">
        <v>164</v>
      </c>
      <c r="AE49" s="2" t="s">
        <v>71</v>
      </c>
    </row>
    <row r="50" spans="1:31" x14ac:dyDescent="0.2">
      <c r="A50" s="104" t="s">
        <v>72</v>
      </c>
      <c r="B50" s="132">
        <v>605034.24000400002</v>
      </c>
      <c r="C50" s="1"/>
      <c r="D50" s="1"/>
      <c r="F50" s="58">
        <v>85830.029792000001</v>
      </c>
      <c r="G50" s="10">
        <v>91409.757064999998</v>
      </c>
      <c r="H50" s="45">
        <v>91994.757064999998</v>
      </c>
      <c r="I50" s="85">
        <f t="shared" si="24"/>
        <v>269234.54392199998</v>
      </c>
      <c r="J50" s="58">
        <v>60521.423732000003</v>
      </c>
      <c r="K50" s="10">
        <v>69046.423731999996</v>
      </c>
      <c r="L50" s="45">
        <v>64829.423732000003</v>
      </c>
      <c r="M50" s="85">
        <f t="shared" si="25"/>
        <v>194397.27119599999</v>
      </c>
      <c r="N50" s="58">
        <v>67471.423731999996</v>
      </c>
      <c r="O50" s="10">
        <v>73561.423731999996</v>
      </c>
      <c r="P50" s="45">
        <v>68766.423731999996</v>
      </c>
      <c r="Q50" s="85">
        <f t="shared" si="26"/>
        <v>209799.27119599999</v>
      </c>
      <c r="R50" s="58">
        <v>68196.423731999996</v>
      </c>
      <c r="S50" s="10">
        <v>60246.423732000003</v>
      </c>
      <c r="T50" s="45">
        <v>63666.423732000003</v>
      </c>
      <c r="U50" s="85">
        <f t="shared" si="27"/>
        <v>192109.27119599999</v>
      </c>
      <c r="V50" s="72"/>
      <c r="W50" s="33">
        <f t="shared" si="28"/>
        <v>865540.35751</v>
      </c>
      <c r="X50" s="72">
        <v>865540.35751</v>
      </c>
      <c r="Y50" s="2" t="s">
        <v>73</v>
      </c>
      <c r="Z50" s="2">
        <v>4</v>
      </c>
      <c r="AA50" s="2" t="s">
        <v>69</v>
      </c>
      <c r="AB50" s="2" t="s">
        <v>20</v>
      </c>
      <c r="AC50" s="2">
        <v>3</v>
      </c>
      <c r="AD50" s="2" t="s">
        <v>165</v>
      </c>
      <c r="AE50" s="2" t="s">
        <v>73</v>
      </c>
    </row>
    <row r="51" spans="1:31" x14ac:dyDescent="0.2">
      <c r="A51" s="104" t="s">
        <v>74</v>
      </c>
      <c r="B51" s="132">
        <v>173066</v>
      </c>
      <c r="C51" s="1"/>
      <c r="D51" s="1"/>
      <c r="F51" s="58">
        <v>14914.883333</v>
      </c>
      <c r="G51" s="10">
        <v>14914.883333</v>
      </c>
      <c r="H51" s="45">
        <v>14914.883333</v>
      </c>
      <c r="I51" s="85">
        <f t="shared" si="24"/>
        <v>44744.649999000001</v>
      </c>
      <c r="J51" s="58">
        <v>14914.883333</v>
      </c>
      <c r="K51" s="10">
        <v>14914.883333</v>
      </c>
      <c r="L51" s="45">
        <v>14914.883333</v>
      </c>
      <c r="M51" s="85">
        <f t="shared" si="25"/>
        <v>44744.649999000001</v>
      </c>
      <c r="N51" s="58">
        <v>14914.883333</v>
      </c>
      <c r="O51" s="10">
        <v>14914.883333</v>
      </c>
      <c r="P51" s="45">
        <v>14914.883333</v>
      </c>
      <c r="Q51" s="85">
        <f t="shared" si="26"/>
        <v>44744.649999000001</v>
      </c>
      <c r="R51" s="58">
        <v>14914.883333</v>
      </c>
      <c r="S51" s="10">
        <v>14914.883333</v>
      </c>
      <c r="T51" s="45">
        <v>14914.883333</v>
      </c>
      <c r="U51" s="85">
        <f t="shared" si="27"/>
        <v>44744.649999000001</v>
      </c>
      <c r="V51" s="72"/>
      <c r="W51" s="33">
        <f t="shared" si="28"/>
        <v>178978.599996</v>
      </c>
      <c r="X51" s="72">
        <v>178978.599996</v>
      </c>
      <c r="Y51" s="2" t="s">
        <v>75</v>
      </c>
      <c r="Z51" s="2">
        <v>4</v>
      </c>
      <c r="AA51" s="2" t="s">
        <v>69</v>
      </c>
      <c r="AB51" s="2" t="s">
        <v>20</v>
      </c>
      <c r="AC51" s="2">
        <v>1</v>
      </c>
      <c r="AD51" s="2" t="s">
        <v>166</v>
      </c>
      <c r="AE51" s="2" t="s">
        <v>75</v>
      </c>
    </row>
    <row r="52" spans="1:31" x14ac:dyDescent="0.2">
      <c r="A52" s="104" t="s">
        <v>76</v>
      </c>
      <c r="B52" s="132">
        <v>179599.999996</v>
      </c>
      <c r="C52" s="1"/>
      <c r="D52" s="1"/>
      <c r="F52" s="58">
        <v>16055</v>
      </c>
      <c r="G52" s="10">
        <v>32055</v>
      </c>
      <c r="H52" s="45">
        <v>10830</v>
      </c>
      <c r="I52" s="85">
        <f t="shared" si="24"/>
        <v>58940</v>
      </c>
      <c r="J52" s="58">
        <v>16055</v>
      </c>
      <c r="K52" s="10">
        <v>32055</v>
      </c>
      <c r="L52" s="45">
        <v>16605</v>
      </c>
      <c r="M52" s="85">
        <f t="shared" si="25"/>
        <v>64715</v>
      </c>
      <c r="N52" s="58">
        <v>16055</v>
      </c>
      <c r="O52" s="10">
        <v>17480</v>
      </c>
      <c r="P52" s="45">
        <v>10830</v>
      </c>
      <c r="Q52" s="85">
        <f t="shared" si="26"/>
        <v>44365</v>
      </c>
      <c r="R52" s="58">
        <v>16055</v>
      </c>
      <c r="S52" s="10">
        <v>11705</v>
      </c>
      <c r="T52" s="45">
        <v>10830</v>
      </c>
      <c r="U52" s="85">
        <f t="shared" si="27"/>
        <v>38590</v>
      </c>
      <c r="V52" s="72"/>
      <c r="W52" s="33">
        <f t="shared" si="28"/>
        <v>206610</v>
      </c>
      <c r="X52" s="72">
        <v>206610</v>
      </c>
      <c r="Y52" s="2" t="s">
        <v>77</v>
      </c>
      <c r="Z52" s="2">
        <v>0</v>
      </c>
      <c r="AA52" s="2"/>
      <c r="AB52" s="2" t="s">
        <v>17</v>
      </c>
      <c r="AC52" s="2">
        <v>2</v>
      </c>
      <c r="AD52" s="2" t="s">
        <v>167</v>
      </c>
      <c r="AE52" s="2" t="s">
        <v>77</v>
      </c>
    </row>
    <row r="53" spans="1:31" x14ac:dyDescent="0.2">
      <c r="A53" s="104" t="s">
        <v>78</v>
      </c>
      <c r="B53" s="132">
        <v>113471</v>
      </c>
      <c r="C53" s="1"/>
      <c r="D53" s="1"/>
      <c r="F53" s="58">
        <v>11241.15</v>
      </c>
      <c r="G53" s="10">
        <v>8838.75</v>
      </c>
      <c r="H53" s="45">
        <v>20667.5</v>
      </c>
      <c r="I53" s="85">
        <f t="shared" si="24"/>
        <v>40747.4</v>
      </c>
      <c r="J53" s="58">
        <v>8838.75</v>
      </c>
      <c r="K53" s="10">
        <v>8838.75</v>
      </c>
      <c r="L53" s="45">
        <v>8838.75</v>
      </c>
      <c r="M53" s="85">
        <f t="shared" si="25"/>
        <v>26516.25</v>
      </c>
      <c r="N53" s="58">
        <v>8838.75</v>
      </c>
      <c r="O53" s="10">
        <v>8838.75</v>
      </c>
      <c r="P53" s="45">
        <v>8838.75</v>
      </c>
      <c r="Q53" s="85">
        <f t="shared" si="26"/>
        <v>26516.25</v>
      </c>
      <c r="R53" s="58">
        <v>8838.75</v>
      </c>
      <c r="S53" s="10">
        <v>9909.75</v>
      </c>
      <c r="T53" s="45">
        <v>8838.75</v>
      </c>
      <c r="U53" s="85">
        <f t="shared" si="27"/>
        <v>27587.25</v>
      </c>
      <c r="V53" s="72"/>
      <c r="W53" s="33">
        <f t="shared" si="28"/>
        <v>121367.15</v>
      </c>
      <c r="X53" s="72">
        <v>121367.15</v>
      </c>
      <c r="Y53" s="2" t="s">
        <v>79</v>
      </c>
      <c r="Z53" s="2">
        <v>4</v>
      </c>
      <c r="AA53" s="2" t="s">
        <v>80</v>
      </c>
      <c r="AB53" s="2" t="s">
        <v>17</v>
      </c>
      <c r="AC53" s="2">
        <v>1</v>
      </c>
      <c r="AD53" s="2" t="s">
        <v>168</v>
      </c>
      <c r="AE53" s="2" t="s">
        <v>79</v>
      </c>
    </row>
    <row r="54" spans="1:31" x14ac:dyDescent="0.2">
      <c r="A54" s="104" t="s">
        <v>81</v>
      </c>
      <c r="B54" s="132">
        <v>211892</v>
      </c>
      <c r="C54" s="1"/>
      <c r="D54" s="1"/>
      <c r="F54" s="58">
        <v>8685.5</v>
      </c>
      <c r="G54" s="10">
        <v>6817.2727269999996</v>
      </c>
      <c r="H54" s="45">
        <v>7377.2727269999996</v>
      </c>
      <c r="I54" s="85">
        <f t="shared" si="24"/>
        <v>22880.045453999999</v>
      </c>
      <c r="J54" s="58">
        <v>4853.7727269999996</v>
      </c>
      <c r="K54" s="10">
        <v>4557.2727269999996</v>
      </c>
      <c r="L54" s="45">
        <v>4507.2727269999996</v>
      </c>
      <c r="M54" s="85">
        <f t="shared" si="25"/>
        <v>13918.318180999999</v>
      </c>
      <c r="N54" s="58">
        <v>9419.7727269999996</v>
      </c>
      <c r="O54" s="10">
        <v>13957.272727</v>
      </c>
      <c r="P54" s="45">
        <v>12942.272727</v>
      </c>
      <c r="Q54" s="85">
        <f t="shared" si="26"/>
        <v>36319.318180999995</v>
      </c>
      <c r="R54" s="58">
        <v>12261.772727</v>
      </c>
      <c r="S54" s="10">
        <v>6252.2727269999996</v>
      </c>
      <c r="T54" s="45">
        <v>6622.2727269999996</v>
      </c>
      <c r="U54" s="85">
        <f t="shared" si="27"/>
        <v>25136.318180999999</v>
      </c>
      <c r="V54" s="72"/>
      <c r="W54" s="33">
        <f t="shared" si="28"/>
        <v>98253.999996999992</v>
      </c>
      <c r="X54" s="72">
        <v>98253.999997000006</v>
      </c>
      <c r="Y54" s="2" t="s">
        <v>82</v>
      </c>
      <c r="Z54" s="2">
        <v>4</v>
      </c>
      <c r="AA54" s="2" t="s">
        <v>38</v>
      </c>
      <c r="AB54" s="2" t="s">
        <v>17</v>
      </c>
      <c r="AC54" s="2">
        <v>5</v>
      </c>
      <c r="AD54" s="2" t="s">
        <v>169</v>
      </c>
      <c r="AE54" s="2" t="s">
        <v>82</v>
      </c>
    </row>
    <row r="55" spans="1:31" x14ac:dyDescent="0.2">
      <c r="A55" s="104" t="s">
        <v>83</v>
      </c>
      <c r="B55" s="132">
        <v>290000.00000399997</v>
      </c>
      <c r="C55" s="1"/>
      <c r="D55" s="1"/>
      <c r="F55" s="58">
        <v>22500</v>
      </c>
      <c r="G55" s="10">
        <v>22500</v>
      </c>
      <c r="H55" s="45">
        <v>22500</v>
      </c>
      <c r="I55" s="85">
        <f t="shared" si="24"/>
        <v>67500</v>
      </c>
      <c r="J55" s="58">
        <v>22500</v>
      </c>
      <c r="K55" s="10">
        <v>22500</v>
      </c>
      <c r="L55" s="45">
        <v>22500</v>
      </c>
      <c r="M55" s="85">
        <f t="shared" si="25"/>
        <v>67500</v>
      </c>
      <c r="N55" s="58">
        <v>22500</v>
      </c>
      <c r="O55" s="10">
        <v>22500</v>
      </c>
      <c r="P55" s="45">
        <v>22500</v>
      </c>
      <c r="Q55" s="85">
        <f t="shared" si="26"/>
        <v>67500</v>
      </c>
      <c r="R55" s="58">
        <v>22500</v>
      </c>
      <c r="S55" s="10">
        <v>22500</v>
      </c>
      <c r="T55" s="45">
        <v>22500</v>
      </c>
      <c r="U55" s="85">
        <f t="shared" si="27"/>
        <v>67500</v>
      </c>
      <c r="V55" s="72"/>
      <c r="W55" s="33">
        <f t="shared" si="28"/>
        <v>270000</v>
      </c>
      <c r="X55" s="72">
        <v>270000</v>
      </c>
      <c r="Y55" s="2" t="s">
        <v>84</v>
      </c>
      <c r="Z55" s="2">
        <v>4</v>
      </c>
      <c r="AA55" s="2" t="s">
        <v>80</v>
      </c>
      <c r="AB55" s="2" t="s">
        <v>17</v>
      </c>
      <c r="AC55" s="2">
        <v>1</v>
      </c>
      <c r="AD55" s="2" t="s">
        <v>11</v>
      </c>
      <c r="AE55" s="2" t="s">
        <v>84</v>
      </c>
    </row>
    <row r="56" spans="1:31" x14ac:dyDescent="0.2">
      <c r="A56" s="104" t="s">
        <v>85</v>
      </c>
      <c r="B56" s="132">
        <v>291000</v>
      </c>
      <c r="C56" s="1"/>
      <c r="D56" s="1"/>
      <c r="F56" s="58">
        <v>46827.083333000002</v>
      </c>
      <c r="G56" s="10">
        <v>46827.083333000002</v>
      </c>
      <c r="H56" s="45">
        <v>46827.083333000002</v>
      </c>
      <c r="I56" s="85">
        <f t="shared" si="24"/>
        <v>140481.24999899999</v>
      </c>
      <c r="J56" s="58">
        <v>46827.083333000002</v>
      </c>
      <c r="K56" s="10">
        <v>46827.083333000002</v>
      </c>
      <c r="L56" s="45">
        <v>46827.083333000002</v>
      </c>
      <c r="M56" s="85">
        <f t="shared" si="25"/>
        <v>140481.24999899999</v>
      </c>
      <c r="N56" s="58">
        <v>46827.083333000002</v>
      </c>
      <c r="O56" s="10">
        <v>46827.083333000002</v>
      </c>
      <c r="P56" s="45">
        <v>46827.083333000002</v>
      </c>
      <c r="Q56" s="85">
        <f t="shared" si="26"/>
        <v>140481.24999899999</v>
      </c>
      <c r="R56" s="58">
        <v>46827.083333000002</v>
      </c>
      <c r="S56" s="10">
        <v>46827.083333000002</v>
      </c>
      <c r="T56" s="45">
        <v>46827.083333000002</v>
      </c>
      <c r="U56" s="85">
        <f t="shared" si="27"/>
        <v>140481.24999899999</v>
      </c>
      <c r="V56" s="72"/>
      <c r="W56" s="33">
        <f t="shared" si="28"/>
        <v>561924.99999599997</v>
      </c>
      <c r="X56" s="72">
        <v>561924.99999599997</v>
      </c>
      <c r="Y56" s="2" t="s">
        <v>86</v>
      </c>
      <c r="Z56" s="2">
        <v>4</v>
      </c>
      <c r="AA56" s="2" t="s">
        <v>80</v>
      </c>
      <c r="AB56" s="2" t="s">
        <v>20</v>
      </c>
      <c r="AC56" s="2">
        <v>2</v>
      </c>
      <c r="AD56" s="2" t="s">
        <v>170</v>
      </c>
      <c r="AE56" s="2" t="s">
        <v>86</v>
      </c>
    </row>
    <row r="57" spans="1:31" x14ac:dyDescent="0.2">
      <c r="A57" s="105" t="s">
        <v>87</v>
      </c>
      <c r="B57" s="140">
        <v>1114035.3333380001</v>
      </c>
      <c r="C57" s="122"/>
      <c r="D57" s="122"/>
      <c r="F57" s="59">
        <v>92195.833333999995</v>
      </c>
      <c r="G57" s="123">
        <v>78491.969696999993</v>
      </c>
      <c r="H57" s="46">
        <v>87459.469696999993</v>
      </c>
      <c r="I57" s="87">
        <f t="shared" si="24"/>
        <v>258147.27272799998</v>
      </c>
      <c r="J57" s="59">
        <v>68044.469696999993</v>
      </c>
      <c r="K57" s="123">
        <v>45511.969697</v>
      </c>
      <c r="L57" s="46">
        <v>98594.469696999993</v>
      </c>
      <c r="M57" s="87">
        <f t="shared" si="25"/>
        <v>212150.90909099998</v>
      </c>
      <c r="N57" s="59">
        <v>92693.484847999993</v>
      </c>
      <c r="O57" s="123">
        <v>47750.984848</v>
      </c>
      <c r="P57" s="46">
        <v>119503.48484799999</v>
      </c>
      <c r="Q57" s="87">
        <f t="shared" si="26"/>
        <v>259947.95454399998</v>
      </c>
      <c r="R57" s="59">
        <v>80453.484847999993</v>
      </c>
      <c r="S57" s="123">
        <v>57825.984848</v>
      </c>
      <c r="T57" s="46">
        <v>120428.48484799999</v>
      </c>
      <c r="U57" s="87">
        <f t="shared" si="27"/>
        <v>258707.95454399998</v>
      </c>
      <c r="V57" s="73"/>
      <c r="W57" s="26">
        <f t="shared" si="28"/>
        <v>988954.09090699989</v>
      </c>
      <c r="X57" s="73">
        <v>988954.09090700001</v>
      </c>
      <c r="Y57" s="2" t="s">
        <v>88</v>
      </c>
      <c r="Z57" s="2">
        <v>0</v>
      </c>
      <c r="AA57" s="2"/>
      <c r="AB57" s="2" t="s">
        <v>17</v>
      </c>
      <c r="AC57" s="2">
        <v>12</v>
      </c>
      <c r="AD57" s="2" t="s">
        <v>171</v>
      </c>
      <c r="AE57" s="2" t="s">
        <v>88</v>
      </c>
    </row>
    <row r="58" spans="1:31" x14ac:dyDescent="0.2">
      <c r="A58" s="107" t="s">
        <v>174</v>
      </c>
      <c r="B58" s="147">
        <f>IF(ISERROR(SUM(B48:B57)),0,(SUM(B48:B57)))</f>
        <v>3122382.5733329998</v>
      </c>
      <c r="C58" s="8"/>
      <c r="D58" s="8"/>
      <c r="F58" s="66">
        <f t="shared" ref="F58:U58" si="29">IF(ISERROR(SUM(F48:F57)),0,(SUM(F48:F57)))</f>
        <v>304422.81312599999</v>
      </c>
      <c r="G58" s="17">
        <f t="shared" si="29"/>
        <v>308920.322216</v>
      </c>
      <c r="H58" s="53">
        <f t="shared" si="29"/>
        <v>315106.572216</v>
      </c>
      <c r="I58" s="95">
        <f t="shared" si="29"/>
        <v>928449.70755799999</v>
      </c>
      <c r="J58" s="66">
        <f t="shared" si="29"/>
        <v>251535.98888300004</v>
      </c>
      <c r="K58" s="17">
        <f t="shared" si="29"/>
        <v>252276.98888299998</v>
      </c>
      <c r="L58" s="53">
        <f t="shared" si="29"/>
        <v>289667.48888300004</v>
      </c>
      <c r="M58" s="95">
        <f t="shared" si="29"/>
        <v>793480.46664899995</v>
      </c>
      <c r="N58" s="66">
        <f t="shared" si="29"/>
        <v>289912.36767000001</v>
      </c>
      <c r="O58" s="17">
        <f t="shared" si="29"/>
        <v>255367.36767000001</v>
      </c>
      <c r="P58" s="53">
        <f t="shared" si="29"/>
        <v>321559.86767000001</v>
      </c>
      <c r="Q58" s="95">
        <f t="shared" si="29"/>
        <v>866839.60300999996</v>
      </c>
      <c r="R58" s="66">
        <f t="shared" si="29"/>
        <v>280039.36767000001</v>
      </c>
      <c r="S58" s="17">
        <f t="shared" si="29"/>
        <v>239843.36767000001</v>
      </c>
      <c r="T58" s="53">
        <f t="shared" si="29"/>
        <v>311064.86767000001</v>
      </c>
      <c r="U58" s="95">
        <f t="shared" si="29"/>
        <v>830947.60300999996</v>
      </c>
      <c r="V58" s="80"/>
      <c r="W58" s="27">
        <f>IF(ISERROR(SUM(W48:W57)),0,(SUM(W48:W57)))</f>
        <v>3419717.380227</v>
      </c>
      <c r="X58" s="80">
        <f>IF(ISERROR(SUM(X48:X57)),0,(SUM(X48:X57)))</f>
        <v>3419717.380227</v>
      </c>
      <c r="Y58" s="2" t="s">
        <v>172</v>
      </c>
      <c r="Z58" s="2" t="s">
        <v>107</v>
      </c>
      <c r="AA58" s="2"/>
      <c r="AB58" s="2" t="s">
        <v>105</v>
      </c>
      <c r="AC58" s="2" t="s">
        <v>107</v>
      </c>
      <c r="AD58" s="2" t="s">
        <v>173</v>
      </c>
      <c r="AE58" s="2" t="s">
        <v>172</v>
      </c>
    </row>
    <row r="59" spans="1:31" ht="16" x14ac:dyDescent="0.2">
      <c r="A59" s="108" t="s">
        <v>177</v>
      </c>
      <c r="B59" s="148">
        <f>IF(ISERROR(SUM(B26+B36+B45+B58)),0,(SUM(B26+B36+B45+B58)))</f>
        <v>30363826.89032599</v>
      </c>
      <c r="C59" s="8"/>
      <c r="D59" s="8"/>
      <c r="F59" s="67">
        <f t="shared" ref="F59:U59" si="30">IF(ISERROR(SUM(F26+F36+F45+F58)),0,(SUM(F26+F36+F45+F58)))</f>
        <v>1783595.843043</v>
      </c>
      <c r="G59" s="124">
        <f t="shared" si="30"/>
        <v>2245789.3306410001</v>
      </c>
      <c r="H59" s="54">
        <f t="shared" si="30"/>
        <v>2497040.2515210002</v>
      </c>
      <c r="I59" s="96">
        <f t="shared" si="30"/>
        <v>6526425.4252049997</v>
      </c>
      <c r="J59" s="67">
        <f t="shared" si="30"/>
        <v>2422330.3760289997</v>
      </c>
      <c r="K59" s="124">
        <f t="shared" si="30"/>
        <v>2412259.7985959998</v>
      </c>
      <c r="L59" s="54">
        <f t="shared" si="30"/>
        <v>3146527.5698150001</v>
      </c>
      <c r="M59" s="96">
        <f t="shared" si="30"/>
        <v>7981117.7444399996</v>
      </c>
      <c r="N59" s="67">
        <f t="shared" si="30"/>
        <v>2521406.4413439999</v>
      </c>
      <c r="O59" s="124">
        <f t="shared" si="30"/>
        <v>2466170.9683909998</v>
      </c>
      <c r="P59" s="54">
        <f t="shared" si="30"/>
        <v>2539593.2371749999</v>
      </c>
      <c r="Q59" s="96">
        <f t="shared" si="30"/>
        <v>7527170.6469099997</v>
      </c>
      <c r="R59" s="67">
        <f t="shared" si="30"/>
        <v>3154026.1486300002</v>
      </c>
      <c r="S59" s="124">
        <f t="shared" si="30"/>
        <v>2453640.3836710001</v>
      </c>
      <c r="T59" s="54">
        <f t="shared" si="30"/>
        <v>3142992.2473610002</v>
      </c>
      <c r="U59" s="96">
        <f t="shared" si="30"/>
        <v>8750658.779662</v>
      </c>
      <c r="V59" s="81"/>
      <c r="W59" s="28">
        <f>IF(ISERROR(SUM(W26+W36+W45+W58)),0,(SUM(W26+W36+W45+W58)))</f>
        <v>30785372.596217003</v>
      </c>
      <c r="X59" s="81">
        <f>IF(ISERROR(SUM(X26+X36+X45+X58)),0,(SUM(X26+X36+X45+X58)))</f>
        <v>30785372.596217003</v>
      </c>
      <c r="Y59" s="2" t="s">
        <v>175</v>
      </c>
      <c r="Z59" s="2" t="s">
        <v>107</v>
      </c>
      <c r="AA59" s="2"/>
      <c r="AB59" s="2" t="s">
        <v>105</v>
      </c>
      <c r="AC59" s="2" t="s">
        <v>107</v>
      </c>
      <c r="AD59" s="2" t="s">
        <v>176</v>
      </c>
      <c r="AE59" s="2" t="s">
        <v>175</v>
      </c>
    </row>
    <row r="60" spans="1:31" x14ac:dyDescent="0.2">
      <c r="A60" s="125" t="s">
        <v>89</v>
      </c>
      <c r="B60" s="149"/>
      <c r="C60" s="126"/>
      <c r="D60" s="126"/>
      <c r="F60" s="68"/>
      <c r="G60" s="127"/>
      <c r="H60" s="55"/>
      <c r="I60" s="97"/>
      <c r="J60" s="68"/>
      <c r="K60" s="127"/>
      <c r="L60" s="55"/>
      <c r="M60" s="97"/>
      <c r="N60" s="68"/>
      <c r="O60" s="127"/>
      <c r="P60" s="55"/>
      <c r="Q60" s="97"/>
      <c r="R60" s="68"/>
      <c r="S60" s="127"/>
      <c r="T60" s="55"/>
      <c r="U60" s="97"/>
      <c r="V60" s="82"/>
      <c r="W60" s="43"/>
      <c r="X60" s="82"/>
      <c r="Y60" s="2" t="s">
        <v>178</v>
      </c>
      <c r="Z60" s="2" t="s">
        <v>107</v>
      </c>
      <c r="AA60" s="2"/>
      <c r="AB60" s="2" t="s">
        <v>105</v>
      </c>
      <c r="AC60" s="2" t="s">
        <v>107</v>
      </c>
      <c r="AD60" s="2" t="s">
        <v>179</v>
      </c>
      <c r="AE60" s="2" t="s">
        <v>178</v>
      </c>
    </row>
    <row r="61" spans="1:31" ht="17" x14ac:dyDescent="0.2">
      <c r="A61" s="99" t="s">
        <v>182</v>
      </c>
      <c r="B61" s="150">
        <f>IF(ISERROR(B15-B59),0,(B15-B59))</f>
        <v>-831452.89033498988</v>
      </c>
      <c r="C61" s="1"/>
      <c r="D61" s="1"/>
      <c r="F61" s="20">
        <f t="shared" ref="F61:U61" si="31">IF(ISERROR(F15-F59),0,(F15-F59))</f>
        <v>667569.90695700003</v>
      </c>
      <c r="G61" s="23">
        <f t="shared" si="31"/>
        <v>206467.32844999991</v>
      </c>
      <c r="H61" s="25">
        <f t="shared" si="31"/>
        <v>32258.907569999807</v>
      </c>
      <c r="I61" s="30">
        <f t="shared" si="31"/>
        <v>906296.14297700021</v>
      </c>
      <c r="J61" s="20">
        <f t="shared" si="31"/>
        <v>37926.283062000293</v>
      </c>
      <c r="K61" s="23">
        <f t="shared" si="31"/>
        <v>54996.860495000146</v>
      </c>
      <c r="L61" s="25">
        <f t="shared" si="31"/>
        <v>-624895.91072400007</v>
      </c>
      <c r="M61" s="30">
        <f t="shared" si="31"/>
        <v>-531972.76716699917</v>
      </c>
      <c r="N61" s="20">
        <f t="shared" si="31"/>
        <v>-25649.782252999954</v>
      </c>
      <c r="O61" s="23">
        <f t="shared" si="31"/>
        <v>21653.190700000152</v>
      </c>
      <c r="P61" s="25">
        <f t="shared" si="31"/>
        <v>20613.421916000079</v>
      </c>
      <c r="Q61" s="30">
        <f t="shared" si="31"/>
        <v>16616.830363000743</v>
      </c>
      <c r="R61" s="20">
        <f t="shared" si="31"/>
        <v>-655569.48953900021</v>
      </c>
      <c r="S61" s="23">
        <f t="shared" si="31"/>
        <v>31441.275419999845</v>
      </c>
      <c r="T61" s="25">
        <f t="shared" si="31"/>
        <v>-601260.58827000018</v>
      </c>
      <c r="U61" s="30">
        <f t="shared" si="31"/>
        <v>-1225388.8023889996</v>
      </c>
      <c r="V61" s="22"/>
      <c r="W61" s="24">
        <f>IF(ISERROR(W15-W59),0,(W15-W59))</f>
        <v>-834448.59621600434</v>
      </c>
      <c r="X61" s="76">
        <f>IF(ISERROR(X15-X59),0,(X15-X59))</f>
        <v>-834448.59621600434</v>
      </c>
      <c r="Y61" s="2" t="s">
        <v>180</v>
      </c>
      <c r="Z61" s="2" t="s">
        <v>107</v>
      </c>
      <c r="AA61" s="2"/>
      <c r="AB61" s="2" t="s">
        <v>105</v>
      </c>
      <c r="AC61" s="2" t="s">
        <v>107</v>
      </c>
      <c r="AD61" s="2" t="s">
        <v>181</v>
      </c>
      <c r="AE61" s="2" t="s">
        <v>180</v>
      </c>
    </row>
    <row r="62" spans="1:31" x14ac:dyDescent="0.2">
      <c r="A62" s="4" t="s">
        <v>89</v>
      </c>
      <c r="B62" s="129"/>
      <c r="C62" s="1"/>
      <c r="D62" s="1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9"/>
      <c r="Y62" s="2" t="s">
        <v>183</v>
      </c>
      <c r="Z62" s="2" t="s">
        <v>107</v>
      </c>
      <c r="AA62" s="2"/>
      <c r="AB62" s="2" t="s">
        <v>105</v>
      </c>
      <c r="AC62" s="2" t="s">
        <v>107</v>
      </c>
      <c r="AD62" s="2" t="s">
        <v>184</v>
      </c>
      <c r="AE62" s="2" t="s">
        <v>183</v>
      </c>
    </row>
    <row r="63" spans="1:31" ht="17" x14ac:dyDescent="0.2">
      <c r="A63" s="99" t="s">
        <v>187</v>
      </c>
      <c r="B63" s="98">
        <f>IF(ISERROR(B61),0,(B61))</f>
        <v>-831452.89033498988</v>
      </c>
      <c r="C63" s="1"/>
      <c r="D63" s="1"/>
      <c r="F63" s="98">
        <f t="shared" ref="F63:U63" si="32">IF(ISERROR(F61),0,(F61))</f>
        <v>667569.90695700003</v>
      </c>
      <c r="G63" s="98">
        <f t="shared" si="32"/>
        <v>206467.32844999991</v>
      </c>
      <c r="H63" s="98">
        <f t="shared" si="32"/>
        <v>32258.907569999807</v>
      </c>
      <c r="I63" s="98">
        <f t="shared" si="32"/>
        <v>906296.14297700021</v>
      </c>
      <c r="J63" s="98">
        <f t="shared" si="32"/>
        <v>37926.283062000293</v>
      </c>
      <c r="K63" s="98">
        <f t="shared" si="32"/>
        <v>54996.860495000146</v>
      </c>
      <c r="L63" s="98">
        <f t="shared" si="32"/>
        <v>-624895.91072400007</v>
      </c>
      <c r="M63" s="98">
        <f t="shared" si="32"/>
        <v>-531972.76716699917</v>
      </c>
      <c r="N63" s="98">
        <f t="shared" si="32"/>
        <v>-25649.782252999954</v>
      </c>
      <c r="O63" s="98">
        <f t="shared" si="32"/>
        <v>21653.190700000152</v>
      </c>
      <c r="P63" s="98">
        <f t="shared" si="32"/>
        <v>20613.421916000079</v>
      </c>
      <c r="Q63" s="98">
        <f t="shared" si="32"/>
        <v>16616.830363000743</v>
      </c>
      <c r="R63" s="98">
        <f t="shared" si="32"/>
        <v>-655569.48953900021</v>
      </c>
      <c r="S63" s="98">
        <f t="shared" si="32"/>
        <v>31441.275419999845</v>
      </c>
      <c r="T63" s="98">
        <f t="shared" si="32"/>
        <v>-601260.58827000018</v>
      </c>
      <c r="U63" s="98">
        <f t="shared" si="32"/>
        <v>-1225388.8023889996</v>
      </c>
      <c r="V63" s="98"/>
      <c r="W63" s="98">
        <f>IF(ISERROR(W61),0,(W61))</f>
        <v>-834448.59621600434</v>
      </c>
      <c r="X63" s="98">
        <f>IF(ISERROR(X61),0,(X61))</f>
        <v>-834448.59621600434</v>
      </c>
      <c r="Y63" s="2" t="s">
        <v>185</v>
      </c>
      <c r="Z63" s="2" t="s">
        <v>107</v>
      </c>
      <c r="AA63" s="2"/>
      <c r="AB63" s="2" t="s">
        <v>105</v>
      </c>
      <c r="AC63" s="2" t="s">
        <v>107</v>
      </c>
      <c r="AD63" s="2" t="s">
        <v>186</v>
      </c>
      <c r="AE63" s="2" t="s">
        <v>185</v>
      </c>
    </row>
    <row r="64" spans="1:31" hidden="1" x14ac:dyDescent="0.2">
      <c r="A64" s="2" t="s">
        <v>89</v>
      </c>
      <c r="B64" s="2" t="s">
        <v>90</v>
      </c>
      <c r="C64" s="2"/>
      <c r="D64" s="2"/>
      <c r="F64" s="2" t="s">
        <v>91</v>
      </c>
      <c r="G64" s="2" t="s">
        <v>92</v>
      </c>
      <c r="H64" s="2" t="s">
        <v>93</v>
      </c>
      <c r="I64" s="2" t="s">
        <v>195</v>
      </c>
      <c r="J64" s="2" t="s">
        <v>94</v>
      </c>
      <c r="K64" s="2" t="s">
        <v>95</v>
      </c>
      <c r="L64" s="2" t="s">
        <v>96</v>
      </c>
      <c r="M64" s="2" t="s">
        <v>201</v>
      </c>
      <c r="N64" s="2" t="s">
        <v>97</v>
      </c>
      <c r="O64" s="2" t="s">
        <v>98</v>
      </c>
      <c r="P64" s="2" t="s">
        <v>99</v>
      </c>
      <c r="Q64" s="2" t="s">
        <v>206</v>
      </c>
      <c r="R64" s="2" t="s">
        <v>100</v>
      </c>
      <c r="S64" s="2" t="s">
        <v>101</v>
      </c>
      <c r="T64" s="2" t="s">
        <v>102</v>
      </c>
      <c r="U64" s="2" t="s">
        <v>211</v>
      </c>
      <c r="V64" s="2" t="s">
        <v>214</v>
      </c>
      <c r="W64" s="2" t="s">
        <v>217</v>
      </c>
      <c r="X64" s="2" t="s">
        <v>103</v>
      </c>
      <c r="Y64" s="2"/>
      <c r="Z64" s="2"/>
      <c r="AA64" s="2"/>
      <c r="AB64" s="2"/>
      <c r="AC64" s="2"/>
      <c r="AD64" s="2"/>
      <c r="AE64" s="2"/>
    </row>
    <row r="65" spans="1:31" hidden="1" x14ac:dyDescent="0.2">
      <c r="A65" s="2" t="s">
        <v>89</v>
      </c>
      <c r="B65" s="2">
        <v>0</v>
      </c>
      <c r="C65" s="2"/>
      <c r="D65" s="2"/>
      <c r="F65" s="2">
        <v>0</v>
      </c>
      <c r="G65" s="2">
        <v>0</v>
      </c>
      <c r="H65" s="2">
        <v>0</v>
      </c>
      <c r="I65" s="2" t="s">
        <v>107</v>
      </c>
      <c r="J65" s="2">
        <v>0</v>
      </c>
      <c r="K65" s="2">
        <v>0</v>
      </c>
      <c r="L65" s="2">
        <v>0</v>
      </c>
      <c r="M65" s="2" t="s">
        <v>107</v>
      </c>
      <c r="N65" s="2">
        <v>0</v>
      </c>
      <c r="O65" s="2">
        <v>0</v>
      </c>
      <c r="P65" s="2">
        <v>0</v>
      </c>
      <c r="Q65" s="2" t="s">
        <v>107</v>
      </c>
      <c r="R65" s="2">
        <v>0</v>
      </c>
      <c r="S65" s="2">
        <v>0</v>
      </c>
      <c r="T65" s="2">
        <v>0</v>
      </c>
      <c r="U65" s="2" t="s">
        <v>107</v>
      </c>
      <c r="V65" s="2" t="s">
        <v>107</v>
      </c>
      <c r="W65" s="2" t="s">
        <v>107</v>
      </c>
      <c r="X65" s="2">
        <v>0</v>
      </c>
      <c r="Y65" s="2"/>
      <c r="Z65" s="2"/>
      <c r="AA65" s="2"/>
      <c r="AB65" s="2"/>
      <c r="AC65" s="2"/>
      <c r="AD65" s="2"/>
      <c r="AE65" s="2"/>
    </row>
    <row r="66" spans="1:31" hidden="1" x14ac:dyDescent="0.2">
      <c r="A66" s="2" t="s">
        <v>89</v>
      </c>
      <c r="B66" s="2"/>
      <c r="C66" s="2"/>
      <c r="D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idden="1" x14ac:dyDescent="0.2">
      <c r="A67" s="2" t="s">
        <v>89</v>
      </c>
      <c r="B67" s="2" t="s">
        <v>17</v>
      </c>
      <c r="C67" s="2"/>
      <c r="D67" s="2"/>
      <c r="F67" s="2" t="s">
        <v>20</v>
      </c>
      <c r="G67" s="2" t="s">
        <v>20</v>
      </c>
      <c r="H67" s="2" t="s">
        <v>20</v>
      </c>
      <c r="I67" s="2" t="s">
        <v>105</v>
      </c>
      <c r="J67" s="2" t="s">
        <v>105</v>
      </c>
      <c r="K67" s="2" t="s">
        <v>20</v>
      </c>
      <c r="L67" s="2" t="s">
        <v>20</v>
      </c>
      <c r="M67" s="2" t="s">
        <v>105</v>
      </c>
      <c r="N67" s="2" t="s">
        <v>105</v>
      </c>
      <c r="O67" s="2" t="s">
        <v>20</v>
      </c>
      <c r="P67" s="2" t="s">
        <v>20</v>
      </c>
      <c r="Q67" s="2" t="s">
        <v>105</v>
      </c>
      <c r="R67" s="2" t="s">
        <v>105</v>
      </c>
      <c r="S67" s="2" t="s">
        <v>20</v>
      </c>
      <c r="T67" s="2" t="s">
        <v>20</v>
      </c>
      <c r="U67" s="2" t="s">
        <v>105</v>
      </c>
      <c r="V67" s="2" t="s">
        <v>105</v>
      </c>
      <c r="W67" s="2" t="s">
        <v>105</v>
      </c>
      <c r="X67" s="2" t="s">
        <v>105</v>
      </c>
      <c r="Y67" s="2"/>
      <c r="Z67" s="2"/>
      <c r="AA67" s="2"/>
      <c r="AB67" s="2"/>
      <c r="AC67" s="2"/>
      <c r="AD67" s="2"/>
      <c r="AE67" s="2"/>
    </row>
    <row r="68" spans="1:31" hidden="1" x14ac:dyDescent="0.2">
      <c r="A68" s="2" t="s">
        <v>89</v>
      </c>
      <c r="B68" s="2">
        <v>32</v>
      </c>
      <c r="C68" s="2"/>
      <c r="D68" s="2"/>
      <c r="F68" s="2">
        <v>32</v>
      </c>
      <c r="G68" s="2">
        <v>32</v>
      </c>
      <c r="H68" s="2">
        <v>32</v>
      </c>
      <c r="I68" s="2" t="s">
        <v>107</v>
      </c>
      <c r="J68" s="2">
        <v>32</v>
      </c>
      <c r="K68" s="2">
        <v>32</v>
      </c>
      <c r="L68" s="2">
        <v>32</v>
      </c>
      <c r="M68" s="2" t="s">
        <v>107</v>
      </c>
      <c r="N68" s="2">
        <v>32</v>
      </c>
      <c r="O68" s="2">
        <v>32</v>
      </c>
      <c r="P68" s="2">
        <v>32</v>
      </c>
      <c r="Q68" s="2" t="s">
        <v>107</v>
      </c>
      <c r="R68" s="2">
        <v>32</v>
      </c>
      <c r="S68" s="2">
        <v>32</v>
      </c>
      <c r="T68" s="2">
        <v>32</v>
      </c>
      <c r="U68" s="2" t="s">
        <v>107</v>
      </c>
      <c r="V68" s="2" t="s">
        <v>107</v>
      </c>
      <c r="W68" s="2" t="s">
        <v>107</v>
      </c>
      <c r="X68" s="2">
        <v>32</v>
      </c>
      <c r="Y68" s="2"/>
      <c r="Z68" s="2"/>
      <c r="AA68" s="2"/>
      <c r="AB68" s="2"/>
      <c r="AC68" s="2"/>
      <c r="AD68" s="2"/>
      <c r="AE68" s="2"/>
    </row>
    <row r="69" spans="1:31" hidden="1" x14ac:dyDescent="0.2">
      <c r="A69" s="2" t="s">
        <v>188</v>
      </c>
      <c r="B69" s="2" t="s">
        <v>0</v>
      </c>
      <c r="C69" s="2"/>
      <c r="D69" s="2"/>
      <c r="F69" s="2" t="s">
        <v>1</v>
      </c>
      <c r="G69" s="2" t="s">
        <v>2</v>
      </c>
      <c r="H69" s="2" t="s">
        <v>194</v>
      </c>
      <c r="I69" s="2" t="s">
        <v>196</v>
      </c>
      <c r="J69" s="2" t="s">
        <v>198</v>
      </c>
      <c r="K69" s="2" t="s">
        <v>199</v>
      </c>
      <c r="L69" s="2" t="s">
        <v>200</v>
      </c>
      <c r="M69" s="2" t="s">
        <v>116</v>
      </c>
      <c r="N69" s="2" t="s">
        <v>7</v>
      </c>
      <c r="O69" s="2" t="s">
        <v>8</v>
      </c>
      <c r="P69" s="2" t="s">
        <v>205</v>
      </c>
      <c r="Q69" s="2" t="s">
        <v>149</v>
      </c>
      <c r="R69" s="2" t="s">
        <v>208</v>
      </c>
      <c r="S69" s="2" t="s">
        <v>11</v>
      </c>
      <c r="T69" s="2" t="s">
        <v>210</v>
      </c>
      <c r="U69" s="2" t="s">
        <v>212</v>
      </c>
      <c r="V69" s="2" t="s">
        <v>215</v>
      </c>
      <c r="W69" s="2" t="s">
        <v>218</v>
      </c>
      <c r="X69" s="2" t="s">
        <v>221</v>
      </c>
      <c r="Y69" s="2"/>
      <c r="Z69" s="2"/>
      <c r="AA69" s="2"/>
      <c r="AB69" s="2"/>
      <c r="AC69" s="2"/>
      <c r="AD69" s="2"/>
      <c r="AE69" s="2"/>
    </row>
    <row r="70" spans="1:31" hidden="1" x14ac:dyDescent="0.2">
      <c r="A70" s="2" t="s">
        <v>222</v>
      </c>
      <c r="B70" s="2" t="s">
        <v>90</v>
      </c>
      <c r="C70" s="2"/>
      <c r="D70" s="2"/>
      <c r="F70" s="2" t="s">
        <v>91</v>
      </c>
      <c r="G70" s="2" t="s">
        <v>92</v>
      </c>
      <c r="H70" s="2" t="s">
        <v>93</v>
      </c>
      <c r="I70" s="2" t="s">
        <v>195</v>
      </c>
      <c r="J70" s="2" t="s">
        <v>94</v>
      </c>
      <c r="K70" s="2" t="s">
        <v>95</v>
      </c>
      <c r="L70" s="2" t="s">
        <v>96</v>
      </c>
      <c r="M70" s="2" t="s">
        <v>201</v>
      </c>
      <c r="N70" s="2" t="s">
        <v>97</v>
      </c>
      <c r="O70" s="2" t="s">
        <v>98</v>
      </c>
      <c r="P70" s="2" t="s">
        <v>99</v>
      </c>
      <c r="Q70" s="2" t="s">
        <v>206</v>
      </c>
      <c r="R70" s="2" t="s">
        <v>100</v>
      </c>
      <c r="S70" s="2" t="s">
        <v>101</v>
      </c>
      <c r="T70" s="2" t="s">
        <v>102</v>
      </c>
      <c r="U70" s="2" t="s">
        <v>211</v>
      </c>
      <c r="V70" s="2" t="s">
        <v>214</v>
      </c>
      <c r="W70" s="2" t="s">
        <v>217</v>
      </c>
      <c r="X70" s="2" t="s">
        <v>103</v>
      </c>
      <c r="Y70" s="2"/>
      <c r="Z70" s="2"/>
      <c r="AA70" s="2"/>
      <c r="AB70" s="2"/>
      <c r="AC70" s="2"/>
      <c r="AD70" s="2"/>
      <c r="AE70" s="2"/>
    </row>
  </sheetData>
  <pageMargins left="0.511811023622047" right="0.511811023622047" top="1.37795275590551" bottom="0.98425196850393704" header="0.39370078740157499" footer="0.39370078740157499"/>
  <pageSetup pageOrder="overThenDown" orientation="landscape"/>
  <ignoredErrors>
    <ignoredError sqref="A25:A65537 A3:A19 F26:IV65537 U3:IV3 C25:D65537 C19 F25:L25 N25:P25 R25:IV25 V19 X19:IV19 AG1:IV2 F6:IV18 AG4:IV5 C6:D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Cover Sheet </vt:lpstr>
      <vt:lpstr>Annual Budget</vt:lpstr>
      <vt:lpstr>'Annual Budget'!Print_Area</vt:lpstr>
      <vt:lpstr>'Cover Sheet '!Print_Area</vt:lpstr>
      <vt:lpstr>'Annual Budget'!Print_Titles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Cynthia Matlack</dc:creator>
  <cp:keywords/>
  <dc:description/>
  <cp:lastModifiedBy>Michael Bayuk</cp:lastModifiedBy>
  <dcterms:created xsi:type="dcterms:W3CDTF">2018-08-16T13:38:02Z</dcterms:created>
  <dcterms:modified xsi:type="dcterms:W3CDTF">2020-12-22T16:43:43Z</dcterms:modified>
  <cp:category/>
  <cp:contentStatus/>
</cp:coreProperties>
</file>