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tbowden/Documents/"/>
    </mc:Choice>
  </mc:AlternateContent>
  <xr:revisionPtr revIDLastSave="0" documentId="8_{A43000BD-5281-6844-B2CA-D09AC1C9DF13}" xr6:coauthVersionLast="47" xr6:coauthVersionMax="47" xr10:uidLastSave="{00000000-0000-0000-0000-000000000000}"/>
  <bookViews>
    <workbookView xWindow="0" yWindow="460" windowWidth="28800" windowHeight="15940" activeTab="2" xr2:uid="{00000000-000D-0000-FFFF-FFFF00000000}"/>
  </bookViews>
  <sheets>
    <sheet name="Cover Sheet" sheetId="12" r:id="rId1"/>
    <sheet name="Enrollment" sheetId="4" r:id="rId2"/>
    <sheet name="Annual Budget" sheetId="5" r:id="rId3"/>
    <sheet name="Report-PCSB-IS" sheetId="9" r:id="rId4"/>
    <sheet name="Report-PCSB-CF" sheetId="10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Scenario" localSheetId="2">[3]Inputs!#REF!</definedName>
    <definedName name="Scenario" localSheetId="0">[3]Inputs!#REF!</definedName>
    <definedName name="Scenario">[3]Inputs!#REF!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V58" i="5"/>
  <c r="U58" i="5"/>
  <c r="T58" i="5"/>
  <c r="R58" i="5"/>
  <c r="Q58" i="5"/>
  <c r="P58" i="5"/>
  <c r="N58" i="5"/>
  <c r="M58" i="5"/>
  <c r="L58" i="5"/>
  <c r="J58" i="5"/>
  <c r="I58" i="5"/>
  <c r="H58" i="5"/>
  <c r="V57" i="5"/>
  <c r="U57" i="5"/>
  <c r="T57" i="5"/>
  <c r="R57" i="5"/>
  <c r="Q57" i="5"/>
  <c r="P57" i="5"/>
  <c r="N57" i="5"/>
  <c r="M57" i="5"/>
  <c r="L57" i="5"/>
  <c r="J57" i="5"/>
  <c r="I57" i="5"/>
  <c r="H57" i="5"/>
  <c r="V56" i="5"/>
  <c r="U56" i="5"/>
  <c r="T56" i="5"/>
  <c r="R56" i="5"/>
  <c r="Q56" i="5"/>
  <c r="P56" i="5"/>
  <c r="N56" i="5"/>
  <c r="M56" i="5"/>
  <c r="L56" i="5"/>
  <c r="J56" i="5"/>
  <c r="I56" i="5"/>
  <c r="H56" i="5"/>
  <c r="V55" i="5"/>
  <c r="U55" i="5"/>
  <c r="T55" i="5"/>
  <c r="R55" i="5"/>
  <c r="Q55" i="5"/>
  <c r="P55" i="5"/>
  <c r="N55" i="5"/>
  <c r="M55" i="5"/>
  <c r="L55" i="5"/>
  <c r="J55" i="5"/>
  <c r="I55" i="5"/>
  <c r="H55" i="5"/>
  <c r="V54" i="5"/>
  <c r="U54" i="5"/>
  <c r="T54" i="5"/>
  <c r="R54" i="5"/>
  <c r="Q54" i="5"/>
  <c r="P54" i="5"/>
  <c r="N54" i="5"/>
  <c r="M54" i="5"/>
  <c r="L54" i="5"/>
  <c r="J54" i="5"/>
  <c r="I54" i="5"/>
  <c r="H54" i="5"/>
  <c r="V53" i="5"/>
  <c r="U53" i="5"/>
  <c r="T53" i="5"/>
  <c r="R53" i="5"/>
  <c r="Q53" i="5"/>
  <c r="P53" i="5"/>
  <c r="N53" i="5"/>
  <c r="M53" i="5"/>
  <c r="L53" i="5"/>
  <c r="J53" i="5"/>
  <c r="I53" i="5"/>
  <c r="H53" i="5"/>
  <c r="V52" i="5"/>
  <c r="U52" i="5"/>
  <c r="T52" i="5"/>
  <c r="R52" i="5"/>
  <c r="Q52" i="5"/>
  <c r="P52" i="5"/>
  <c r="N52" i="5"/>
  <c r="M52" i="5"/>
  <c r="L52" i="5"/>
  <c r="J52" i="5"/>
  <c r="I52" i="5"/>
  <c r="H52" i="5"/>
  <c r="V51" i="5"/>
  <c r="U51" i="5"/>
  <c r="T51" i="5"/>
  <c r="R51" i="5"/>
  <c r="Q51" i="5"/>
  <c r="P51" i="5"/>
  <c r="N51" i="5"/>
  <c r="M51" i="5"/>
  <c r="L51" i="5"/>
  <c r="J51" i="5"/>
  <c r="I51" i="5"/>
  <c r="H51" i="5"/>
  <c r="V50" i="5"/>
  <c r="U50" i="5"/>
  <c r="T50" i="5"/>
  <c r="R50" i="5"/>
  <c r="Q50" i="5"/>
  <c r="P50" i="5"/>
  <c r="N50" i="5"/>
  <c r="M50" i="5"/>
  <c r="L50" i="5"/>
  <c r="J50" i="5"/>
  <c r="I50" i="5"/>
  <c r="H50" i="5"/>
  <c r="V49" i="5"/>
  <c r="U49" i="5"/>
  <c r="T49" i="5"/>
  <c r="R49" i="5"/>
  <c r="Q49" i="5"/>
  <c r="P49" i="5"/>
  <c r="N49" i="5"/>
  <c r="M49" i="5"/>
  <c r="L49" i="5"/>
  <c r="J49" i="5"/>
  <c r="I49" i="5"/>
  <c r="H49" i="5"/>
  <c r="V48" i="5"/>
  <c r="U48" i="5"/>
  <c r="T48" i="5"/>
  <c r="R48" i="5"/>
  <c r="Q48" i="5"/>
  <c r="P48" i="5"/>
  <c r="N48" i="5"/>
  <c r="M48" i="5"/>
  <c r="M59" i="5" s="1"/>
  <c r="L48" i="5"/>
  <c r="J48" i="5"/>
  <c r="I48" i="5"/>
  <c r="H48" i="5"/>
  <c r="V47" i="5"/>
  <c r="U47" i="5"/>
  <c r="T47" i="5"/>
  <c r="T59" i="5" s="1"/>
  <c r="R47" i="5"/>
  <c r="Q47" i="5"/>
  <c r="Q59" i="5" s="1"/>
  <c r="P47" i="5"/>
  <c r="P59" i="5" s="1"/>
  <c r="N47" i="5"/>
  <c r="M47" i="5"/>
  <c r="L47" i="5"/>
  <c r="J47" i="5"/>
  <c r="J59" i="5" s="1"/>
  <c r="I47" i="5"/>
  <c r="H47" i="5"/>
  <c r="H59" i="5" s="1"/>
  <c r="V43" i="5"/>
  <c r="U43" i="5"/>
  <c r="T43" i="5"/>
  <c r="R43" i="5"/>
  <c r="Q43" i="5"/>
  <c r="P43" i="5"/>
  <c r="N43" i="5"/>
  <c r="M43" i="5"/>
  <c r="L43" i="5"/>
  <c r="J43" i="5"/>
  <c r="I43" i="5"/>
  <c r="H43" i="5"/>
  <c r="V42" i="5"/>
  <c r="U42" i="5"/>
  <c r="T42" i="5"/>
  <c r="R42" i="5"/>
  <c r="Q42" i="5"/>
  <c r="P42" i="5"/>
  <c r="N42" i="5"/>
  <c r="M42" i="5"/>
  <c r="L42" i="5"/>
  <c r="J42" i="5"/>
  <c r="I42" i="5"/>
  <c r="H42" i="5"/>
  <c r="V41" i="5"/>
  <c r="U41" i="5"/>
  <c r="T41" i="5"/>
  <c r="R41" i="5"/>
  <c r="Q41" i="5"/>
  <c r="P41" i="5"/>
  <c r="N41" i="5"/>
  <c r="M41" i="5"/>
  <c r="L41" i="5"/>
  <c r="J41" i="5"/>
  <c r="I41" i="5"/>
  <c r="H41" i="5"/>
  <c r="V40" i="5"/>
  <c r="U40" i="5"/>
  <c r="T40" i="5"/>
  <c r="R40" i="5"/>
  <c r="Q40" i="5"/>
  <c r="P40" i="5"/>
  <c r="N40" i="5"/>
  <c r="M40" i="5"/>
  <c r="L40" i="5"/>
  <c r="J40" i="5"/>
  <c r="I40" i="5"/>
  <c r="H40" i="5"/>
  <c r="V39" i="5"/>
  <c r="U39" i="5"/>
  <c r="T39" i="5"/>
  <c r="R39" i="5"/>
  <c r="Q39" i="5"/>
  <c r="P39" i="5"/>
  <c r="N39" i="5"/>
  <c r="M39" i="5"/>
  <c r="L39" i="5"/>
  <c r="J39" i="5"/>
  <c r="I39" i="5"/>
  <c r="H39" i="5"/>
  <c r="V38" i="5"/>
  <c r="U38" i="5"/>
  <c r="T38" i="5"/>
  <c r="T44" i="5" s="1"/>
  <c r="R38" i="5"/>
  <c r="Q38" i="5"/>
  <c r="Q44" i="5" s="1"/>
  <c r="P38" i="5"/>
  <c r="P44" i="5" s="1"/>
  <c r="N38" i="5"/>
  <c r="M38" i="5"/>
  <c r="L38" i="5"/>
  <c r="J38" i="5"/>
  <c r="J44" i="5" s="1"/>
  <c r="I38" i="5"/>
  <c r="H38" i="5"/>
  <c r="V34" i="5"/>
  <c r="U34" i="5"/>
  <c r="T34" i="5"/>
  <c r="R34" i="5"/>
  <c r="Q34" i="5"/>
  <c r="P34" i="5"/>
  <c r="N34" i="5"/>
  <c r="M34" i="5"/>
  <c r="L34" i="5"/>
  <c r="J34" i="5"/>
  <c r="I34" i="5"/>
  <c r="H34" i="5"/>
  <c r="V33" i="5"/>
  <c r="U33" i="5"/>
  <c r="T33" i="5"/>
  <c r="R33" i="5"/>
  <c r="Q33" i="5"/>
  <c r="P33" i="5"/>
  <c r="N33" i="5"/>
  <c r="M33" i="5"/>
  <c r="L33" i="5"/>
  <c r="J33" i="5"/>
  <c r="I33" i="5"/>
  <c r="H33" i="5"/>
  <c r="V32" i="5"/>
  <c r="U32" i="5"/>
  <c r="T32" i="5"/>
  <c r="R32" i="5"/>
  <c r="Q32" i="5"/>
  <c r="P32" i="5"/>
  <c r="N32" i="5"/>
  <c r="M32" i="5"/>
  <c r="L32" i="5"/>
  <c r="J32" i="5"/>
  <c r="I32" i="5"/>
  <c r="H32" i="5"/>
  <c r="V31" i="5"/>
  <c r="U31" i="5"/>
  <c r="T31" i="5"/>
  <c r="W31" i="5" s="1"/>
  <c r="R31" i="5"/>
  <c r="Q31" i="5"/>
  <c r="Q35" i="5" s="1"/>
  <c r="P31" i="5"/>
  <c r="N31" i="5"/>
  <c r="M31" i="5"/>
  <c r="L31" i="5"/>
  <c r="J31" i="5"/>
  <c r="I31" i="5"/>
  <c r="H31" i="5"/>
  <c r="V30" i="5"/>
  <c r="V35" i="5" s="1"/>
  <c r="U30" i="5"/>
  <c r="U35" i="5" s="1"/>
  <c r="T30" i="5"/>
  <c r="R30" i="5"/>
  <c r="Q30" i="5"/>
  <c r="P30" i="5"/>
  <c r="N30" i="5"/>
  <c r="N35" i="5" s="1"/>
  <c r="M30" i="5"/>
  <c r="M35" i="5" s="1"/>
  <c r="L30" i="5"/>
  <c r="L35" i="5" s="1"/>
  <c r="J30" i="5"/>
  <c r="J35" i="5" s="1"/>
  <c r="I30" i="5"/>
  <c r="H30" i="5"/>
  <c r="V26" i="5"/>
  <c r="U26" i="5"/>
  <c r="T26" i="5"/>
  <c r="R26" i="5"/>
  <c r="Q26" i="5"/>
  <c r="P26" i="5"/>
  <c r="N26" i="5"/>
  <c r="M26" i="5"/>
  <c r="L26" i="5"/>
  <c r="J26" i="5"/>
  <c r="I26" i="5"/>
  <c r="H26" i="5"/>
  <c r="V25" i="5"/>
  <c r="U25" i="5"/>
  <c r="T25" i="5"/>
  <c r="R25" i="5"/>
  <c r="Q25" i="5"/>
  <c r="P25" i="5"/>
  <c r="N25" i="5"/>
  <c r="M25" i="5"/>
  <c r="L25" i="5"/>
  <c r="J25" i="5"/>
  <c r="I25" i="5"/>
  <c r="H25" i="5"/>
  <c r="V24" i="5"/>
  <c r="U24" i="5"/>
  <c r="T24" i="5"/>
  <c r="R24" i="5"/>
  <c r="Q24" i="5"/>
  <c r="P24" i="5"/>
  <c r="N24" i="5"/>
  <c r="M24" i="5"/>
  <c r="L24" i="5"/>
  <c r="J24" i="5"/>
  <c r="I24" i="5"/>
  <c r="H24" i="5"/>
  <c r="V23" i="5"/>
  <c r="U23" i="5"/>
  <c r="T23" i="5"/>
  <c r="R23" i="5"/>
  <c r="Q23" i="5"/>
  <c r="P23" i="5"/>
  <c r="N23" i="5"/>
  <c r="M23" i="5"/>
  <c r="L23" i="5"/>
  <c r="J23" i="5"/>
  <c r="I23" i="5"/>
  <c r="H23" i="5"/>
  <c r="V22" i="5"/>
  <c r="U22" i="5"/>
  <c r="T22" i="5"/>
  <c r="R22" i="5"/>
  <c r="Q22" i="5"/>
  <c r="P22" i="5"/>
  <c r="N22" i="5"/>
  <c r="M22" i="5"/>
  <c r="L22" i="5"/>
  <c r="J22" i="5"/>
  <c r="I22" i="5"/>
  <c r="H22" i="5"/>
  <c r="V21" i="5"/>
  <c r="U21" i="5"/>
  <c r="T21" i="5"/>
  <c r="R21" i="5"/>
  <c r="Q21" i="5"/>
  <c r="P21" i="5"/>
  <c r="N21" i="5"/>
  <c r="M21" i="5"/>
  <c r="L21" i="5"/>
  <c r="J21" i="5"/>
  <c r="I21" i="5"/>
  <c r="H21" i="5"/>
  <c r="V20" i="5"/>
  <c r="U20" i="5"/>
  <c r="T20" i="5"/>
  <c r="T27" i="5" s="1"/>
  <c r="R20" i="5"/>
  <c r="R27" i="5" s="1"/>
  <c r="Q20" i="5"/>
  <c r="Q27" i="5" s="1"/>
  <c r="P20" i="5"/>
  <c r="P27" i="5" s="1"/>
  <c r="N20" i="5"/>
  <c r="M20" i="5"/>
  <c r="L20" i="5"/>
  <c r="J20" i="5"/>
  <c r="J27" i="5" s="1"/>
  <c r="I20" i="5"/>
  <c r="H20" i="5"/>
  <c r="V15" i="5"/>
  <c r="U15" i="5"/>
  <c r="T15" i="5"/>
  <c r="R15" i="5"/>
  <c r="Q15" i="5"/>
  <c r="P15" i="5"/>
  <c r="N15" i="5"/>
  <c r="M15" i="5"/>
  <c r="L15" i="5"/>
  <c r="J15" i="5"/>
  <c r="I15" i="5"/>
  <c r="H15" i="5"/>
  <c r="V14" i="5"/>
  <c r="U14" i="5"/>
  <c r="T14" i="5"/>
  <c r="R14" i="5"/>
  <c r="Q14" i="5"/>
  <c r="P14" i="5"/>
  <c r="N14" i="5"/>
  <c r="M14" i="5"/>
  <c r="L14" i="5"/>
  <c r="J14" i="5"/>
  <c r="I14" i="5"/>
  <c r="H14" i="5"/>
  <c r="V13" i="5"/>
  <c r="U13" i="5"/>
  <c r="T13" i="5"/>
  <c r="R13" i="5"/>
  <c r="Q13" i="5"/>
  <c r="P13" i="5"/>
  <c r="N13" i="5"/>
  <c r="M13" i="5"/>
  <c r="L13" i="5"/>
  <c r="J13" i="5"/>
  <c r="I13" i="5"/>
  <c r="H13" i="5"/>
  <c r="V12" i="5"/>
  <c r="U12" i="5"/>
  <c r="T12" i="5"/>
  <c r="R12" i="5"/>
  <c r="Q12" i="5"/>
  <c r="P12" i="5"/>
  <c r="N12" i="5"/>
  <c r="M12" i="5"/>
  <c r="L12" i="5"/>
  <c r="J12" i="5"/>
  <c r="I12" i="5"/>
  <c r="H12" i="5"/>
  <c r="V11" i="5"/>
  <c r="U11" i="5"/>
  <c r="T11" i="5"/>
  <c r="R11" i="5"/>
  <c r="Q11" i="5"/>
  <c r="P11" i="5"/>
  <c r="N11" i="5"/>
  <c r="M11" i="5"/>
  <c r="L11" i="5"/>
  <c r="J11" i="5"/>
  <c r="I11" i="5"/>
  <c r="H11" i="5"/>
  <c r="V10" i="5"/>
  <c r="U10" i="5"/>
  <c r="T10" i="5"/>
  <c r="R10" i="5"/>
  <c r="Q10" i="5"/>
  <c r="P10" i="5"/>
  <c r="N10" i="5"/>
  <c r="M10" i="5"/>
  <c r="L10" i="5"/>
  <c r="J10" i="5"/>
  <c r="I10" i="5"/>
  <c r="H10" i="5"/>
  <c r="V9" i="5"/>
  <c r="U9" i="5"/>
  <c r="T9" i="5"/>
  <c r="R9" i="5"/>
  <c r="Q9" i="5"/>
  <c r="P9" i="5"/>
  <c r="N9" i="5"/>
  <c r="M9" i="5"/>
  <c r="L9" i="5"/>
  <c r="J9" i="5"/>
  <c r="I9" i="5"/>
  <c r="H9" i="5"/>
  <c r="V8" i="5"/>
  <c r="U8" i="5"/>
  <c r="T8" i="5"/>
  <c r="R8" i="5"/>
  <c r="Q8" i="5"/>
  <c r="P8" i="5"/>
  <c r="N8" i="5"/>
  <c r="M8" i="5"/>
  <c r="L8" i="5"/>
  <c r="J8" i="5"/>
  <c r="I8" i="5"/>
  <c r="H8" i="5"/>
  <c r="V7" i="5"/>
  <c r="V16" i="5" s="1"/>
  <c r="U7" i="5"/>
  <c r="T7" i="5"/>
  <c r="R7" i="5"/>
  <c r="Q7" i="5"/>
  <c r="P7" i="5"/>
  <c r="P16" i="5" s="1"/>
  <c r="N7" i="5"/>
  <c r="N16" i="5" s="1"/>
  <c r="M7" i="5"/>
  <c r="L7" i="5"/>
  <c r="L16" i="5" s="1"/>
  <c r="J7" i="5"/>
  <c r="I7" i="5"/>
  <c r="H7" i="5"/>
  <c r="D58" i="5"/>
  <c r="D57" i="5"/>
  <c r="D56" i="5"/>
  <c r="D55" i="5"/>
  <c r="D54" i="5"/>
  <c r="D53" i="5"/>
  <c r="D52" i="5"/>
  <c r="D51" i="5"/>
  <c r="D50" i="5"/>
  <c r="D49" i="5"/>
  <c r="D48" i="5"/>
  <c r="D47" i="5"/>
  <c r="D43" i="5"/>
  <c r="D42" i="5"/>
  <c r="D41" i="5"/>
  <c r="D40" i="5"/>
  <c r="D39" i="5"/>
  <c r="D38" i="5"/>
  <c r="D34" i="5"/>
  <c r="D33" i="5"/>
  <c r="D32" i="5"/>
  <c r="D31" i="5"/>
  <c r="D30" i="5"/>
  <c r="D26" i="5"/>
  <c r="D25" i="5"/>
  <c r="D24" i="5"/>
  <c r="D23" i="5"/>
  <c r="D22" i="5"/>
  <c r="D21" i="5"/>
  <c r="D20" i="5"/>
  <c r="D15" i="5"/>
  <c r="D14" i="5"/>
  <c r="D13" i="5"/>
  <c r="D12" i="5"/>
  <c r="D11" i="5"/>
  <c r="D10" i="5"/>
  <c r="D9" i="5"/>
  <c r="D8" i="5"/>
  <c r="D7" i="5"/>
  <c r="S32" i="5"/>
  <c r="S54" i="5"/>
  <c r="S58" i="5"/>
  <c r="R44" i="5"/>
  <c r="H44" i="5"/>
  <c r="P35" i="5"/>
  <c r="R59" i="5"/>
  <c r="U59" i="5"/>
  <c r="U44" i="5"/>
  <c r="U27" i="5"/>
  <c r="H5" i="5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K38" i="5" l="1"/>
  <c r="O58" i="5"/>
  <c r="S23" i="5"/>
  <c r="S39" i="5"/>
  <c r="S41" i="5"/>
  <c r="S43" i="5"/>
  <c r="S48" i="5"/>
  <c r="S50" i="5"/>
  <c r="S52" i="5"/>
  <c r="S56" i="5"/>
  <c r="V27" i="5"/>
  <c r="L44" i="5"/>
  <c r="L59" i="5"/>
  <c r="H16" i="5"/>
  <c r="R16" i="5"/>
  <c r="M27" i="5"/>
  <c r="M61" i="5" s="1"/>
  <c r="M62" i="5" s="1"/>
  <c r="M64" i="5" s="1"/>
  <c r="H35" i="5"/>
  <c r="R35" i="5"/>
  <c r="M44" i="5"/>
  <c r="N27" i="5"/>
  <c r="T35" i="5"/>
  <c r="N44" i="5"/>
  <c r="W48" i="5"/>
  <c r="K56" i="5"/>
  <c r="W58" i="5"/>
  <c r="I27" i="5"/>
  <c r="I16" i="5"/>
  <c r="O50" i="5"/>
  <c r="O52" i="5"/>
  <c r="O53" i="5"/>
  <c r="O55" i="5"/>
  <c r="O31" i="5"/>
  <c r="I59" i="5"/>
  <c r="O15" i="5"/>
  <c r="O22" i="5"/>
  <c r="O24" i="5"/>
  <c r="O26" i="5"/>
  <c r="O32" i="5"/>
  <c r="O33" i="5"/>
  <c r="O34" i="5"/>
  <c r="O38" i="5"/>
  <c r="O39" i="5"/>
  <c r="O40" i="5"/>
  <c r="O41" i="5"/>
  <c r="O42" i="5"/>
  <c r="O43" i="5"/>
  <c r="O47" i="5"/>
  <c r="O48" i="5"/>
  <c r="O49" i="5"/>
  <c r="O51" i="5"/>
  <c r="O54" i="5"/>
  <c r="O56" i="5"/>
  <c r="O57" i="5"/>
  <c r="S25" i="5"/>
  <c r="S34" i="5"/>
  <c r="I44" i="5"/>
  <c r="K44" i="5" s="1"/>
  <c r="J16" i="5"/>
  <c r="K13" i="5"/>
  <c r="K21" i="5"/>
  <c r="K22" i="5"/>
  <c r="K23" i="5"/>
  <c r="K24" i="5"/>
  <c r="K26" i="5"/>
  <c r="K30" i="5"/>
  <c r="K31" i="5"/>
  <c r="K32" i="5"/>
  <c r="K33" i="5"/>
  <c r="K34" i="5"/>
  <c r="K39" i="5"/>
  <c r="K40" i="5"/>
  <c r="K41" i="5"/>
  <c r="K42" i="5"/>
  <c r="K43" i="5"/>
  <c r="K48" i="5"/>
  <c r="K49" i="5"/>
  <c r="K50" i="5"/>
  <c r="K51" i="5"/>
  <c r="K52" i="5"/>
  <c r="K53" i="5"/>
  <c r="K54" i="5"/>
  <c r="K55" i="5"/>
  <c r="K57" i="5"/>
  <c r="K58" i="5"/>
  <c r="Y58" i="5" s="1"/>
  <c r="H27" i="5"/>
  <c r="K27" i="5" s="1"/>
  <c r="S30" i="5"/>
  <c r="O30" i="5"/>
  <c r="O21" i="5"/>
  <c r="S15" i="5"/>
  <c r="S21" i="5"/>
  <c r="N59" i="5"/>
  <c r="N61" i="5" s="1"/>
  <c r="N62" i="5" s="1"/>
  <c r="N64" i="5" s="1"/>
  <c r="T16" i="5"/>
  <c r="W12" i="5"/>
  <c r="W13" i="5"/>
  <c r="W22" i="5"/>
  <c r="W23" i="5"/>
  <c r="W24" i="5"/>
  <c r="W25" i="5"/>
  <c r="W26" i="5"/>
  <c r="W30" i="5"/>
  <c r="W32" i="5"/>
  <c r="W33" i="5"/>
  <c r="W34" i="5"/>
  <c r="W38" i="5"/>
  <c r="W39" i="5"/>
  <c r="W41" i="5"/>
  <c r="W42" i="5"/>
  <c r="W43" i="5"/>
  <c r="Y43" i="5" s="1"/>
  <c r="W47" i="5"/>
  <c r="W49" i="5"/>
  <c r="W50" i="5"/>
  <c r="W51" i="5"/>
  <c r="W52" i="5"/>
  <c r="W53" i="5"/>
  <c r="W54" i="5"/>
  <c r="W55" i="5"/>
  <c r="W56" i="5"/>
  <c r="W57" i="5"/>
  <c r="O20" i="5"/>
  <c r="O23" i="5"/>
  <c r="I35" i="5"/>
  <c r="K35" i="5" s="1"/>
  <c r="M16" i="5"/>
  <c r="K47" i="5"/>
  <c r="W40" i="5"/>
  <c r="V44" i="5"/>
  <c r="W44" i="5" s="1"/>
  <c r="V59" i="5"/>
  <c r="W59" i="5" s="1"/>
  <c r="P61" i="5"/>
  <c r="P62" i="5" s="1"/>
  <c r="P64" i="5" s="1"/>
  <c r="D44" i="5"/>
  <c r="D59" i="5"/>
  <c r="S35" i="5"/>
  <c r="R61" i="5"/>
  <c r="W9" i="5"/>
  <c r="O10" i="5"/>
  <c r="W10" i="5"/>
  <c r="W11" i="5"/>
  <c r="K12" i="5"/>
  <c r="W14" i="5"/>
  <c r="W15" i="5"/>
  <c r="W20" i="5"/>
  <c r="W21" i="5"/>
  <c r="S59" i="5"/>
  <c r="S22" i="5"/>
  <c r="L27" i="5"/>
  <c r="L61" i="5" s="1"/>
  <c r="L62" i="5" s="1"/>
  <c r="L64" i="5" s="1"/>
  <c r="K8" i="5"/>
  <c r="K9" i="5"/>
  <c r="O9" i="5"/>
  <c r="K10" i="5"/>
  <c r="K11" i="5"/>
  <c r="S11" i="5"/>
  <c r="O12" i="5"/>
  <c r="O13" i="5"/>
  <c r="S13" i="5"/>
  <c r="K14" i="5"/>
  <c r="O14" i="5"/>
  <c r="K15" i="5"/>
  <c r="H61" i="5"/>
  <c r="H62" i="5" s="1"/>
  <c r="H64" i="5" s="1"/>
  <c r="K25" i="5"/>
  <c r="O25" i="5"/>
  <c r="S33" i="5"/>
  <c r="O7" i="5"/>
  <c r="K59" i="5"/>
  <c r="T61" i="5"/>
  <c r="S27" i="5"/>
  <c r="W27" i="5"/>
  <c r="Q61" i="5"/>
  <c r="K20" i="5"/>
  <c r="S10" i="5"/>
  <c r="S14" i="5"/>
  <c r="S20" i="5"/>
  <c r="S7" i="5"/>
  <c r="O8" i="5"/>
  <c r="S26" i="5"/>
  <c r="S31" i="5"/>
  <c r="S47" i="5"/>
  <c r="S55" i="5"/>
  <c r="S49" i="5"/>
  <c r="S57" i="5"/>
  <c r="S24" i="5"/>
  <c r="S40" i="5"/>
  <c r="S42" i="5"/>
  <c r="J61" i="5"/>
  <c r="J62" i="5" s="1"/>
  <c r="J64" i="5" s="1"/>
  <c r="K7" i="5"/>
  <c r="W35" i="5"/>
  <c r="O35" i="5"/>
  <c r="O44" i="5"/>
  <c r="S44" i="5"/>
  <c r="S8" i="5"/>
  <c r="W8" i="5"/>
  <c r="S9" i="5"/>
  <c r="O11" i="5"/>
  <c r="S38" i="5"/>
  <c r="S51" i="5"/>
  <c r="S53" i="5"/>
  <c r="S12" i="5"/>
  <c r="D16" i="5"/>
  <c r="D27" i="5"/>
  <c r="D35" i="5"/>
  <c r="O16" i="5"/>
  <c r="U61" i="5"/>
  <c r="W7" i="5"/>
  <c r="U16" i="5"/>
  <c r="Q16" i="5"/>
  <c r="K16" i="5" l="1"/>
  <c r="R62" i="5"/>
  <c r="R64" i="5" s="1"/>
  <c r="Y48" i="5"/>
  <c r="Y47" i="5"/>
  <c r="Y52" i="5"/>
  <c r="Y32" i="5"/>
  <c r="Y10" i="5"/>
  <c r="Y50" i="5"/>
  <c r="Y30" i="5"/>
  <c r="Y39" i="5"/>
  <c r="Y31" i="5"/>
  <c r="Y33" i="5"/>
  <c r="Y53" i="5"/>
  <c r="Y22" i="5"/>
  <c r="Y23" i="5"/>
  <c r="Y51" i="5"/>
  <c r="Y38" i="5"/>
  <c r="Y41" i="5"/>
  <c r="Y42" i="5"/>
  <c r="Y56" i="5"/>
  <c r="Y54" i="5"/>
  <c r="Y34" i="5"/>
  <c r="Y49" i="5"/>
  <c r="O59" i="5"/>
  <c r="Y59" i="5" s="1"/>
  <c r="Y55" i="5"/>
  <c r="Y15" i="5"/>
  <c r="Y26" i="5"/>
  <c r="T62" i="5"/>
  <c r="T64" i="5" s="1"/>
  <c r="Y35" i="5"/>
  <c r="Y57" i="5"/>
  <c r="Y24" i="5"/>
  <c r="Y21" i="5"/>
  <c r="I61" i="5"/>
  <c r="I62" i="5" s="1"/>
  <c r="I64" i="5" s="1"/>
  <c r="V61" i="5"/>
  <c r="V62" i="5" s="1"/>
  <c r="V64" i="5" s="1"/>
  <c r="Y25" i="5"/>
  <c r="Y40" i="5"/>
  <c r="K61" i="5"/>
  <c r="K62" i="5" s="1"/>
  <c r="Y14" i="5"/>
  <c r="D61" i="5"/>
  <c r="D62" i="5" s="1"/>
  <c r="D64" i="5" s="1"/>
  <c r="S61" i="5"/>
  <c r="Y12" i="5"/>
  <c r="Y8" i="5"/>
  <c r="Y20" i="5"/>
  <c r="Y44" i="5"/>
  <c r="Y11" i="5"/>
  <c r="W61" i="5"/>
  <c r="Y13" i="5"/>
  <c r="Y9" i="5"/>
  <c r="O27" i="5"/>
  <c r="Y27" i="5" s="1"/>
  <c r="Y7" i="5"/>
  <c r="Q62" i="5"/>
  <c r="Q64" i="5" s="1"/>
  <c r="S16" i="5"/>
  <c r="U62" i="5"/>
  <c r="U64" i="5" s="1"/>
  <c r="W16" i="5"/>
  <c r="S62" i="5" l="1"/>
  <c r="S64" i="5" s="1"/>
  <c r="W62" i="5"/>
  <c r="W64" i="5" s="1"/>
  <c r="O61" i="5"/>
  <c r="Y16" i="5"/>
  <c r="K64" i="5"/>
  <c r="Y61" i="5" l="1"/>
  <c r="O62" i="5"/>
  <c r="O64" i="5" l="1"/>
  <c r="Y64" i="5" s="1"/>
  <c r="Y62" i="5"/>
</calcChain>
</file>

<file path=xl/sharedStrings.xml><?xml version="1.0" encoding="utf-8"?>
<sst xmlns="http://schemas.openxmlformats.org/spreadsheetml/2006/main" count="289" uniqueCount="174">
  <si>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</si>
  <si>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</si>
  <si>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</si>
  <si>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</si>
  <si>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</si>
  <si>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</si>
  <si>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</si>
  <si>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</si>
  <si>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</si>
  <si>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</si>
  <si>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</si>
  <si>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</si>
  <si>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</si>
  <si>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</si>
  <si>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</si>
  <si>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</si>
  <si>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</si>
  <si>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</si>
  <si>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</si>
  <si>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</si>
  <si>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</si>
  <si>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</si>
  <si>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</si>
  <si>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</si>
  <si>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</si>
  <si>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</si>
  <si>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</si>
  <si>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</si>
  <si>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</si>
  <si>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</si>
  <si>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</si>
  <si>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</si>
  <si>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</si>
  <si>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</si>
  <si>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</si>
  <si>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</si>
  <si>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</si>
  <si>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</si>
  <si>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</si>
  <si>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</si>
  <si>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</si>
  <si>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</si>
  <si>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</si>
  <si>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</si>
  <si>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</si>
  <si>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</si>
  <si>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</si>
  <si>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</si>
  <si>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</si>
  <si>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</si>
  <si>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</si>
  <si>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</si>
  <si>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</si>
  <si>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</si>
  <si>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</si>
  <si>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</si>
  <si>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</si>
  <si>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</si>
  <si>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</si>
  <si>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</si>
  <si>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</si>
  <si>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</si>
  <si>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</si>
  <si>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</si>
  <si>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</si>
  <si>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</si>
  <si>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</si>
  <si>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</si>
  <si>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</si>
  <si>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</si>
  <si>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</si>
  <si>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</si>
  <si>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</si>
  <si>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</si>
  <si>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</si>
  <si>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</si>
  <si>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</si>
  <si>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</si>
  <si>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</si>
  <si>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</si>
  <si>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</si>
  <si>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Annual Budget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</si>
  <si>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</si>
  <si>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</si>
  <si>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</si>
  <si>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</si>
  <si>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</si>
  <si>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</si>
  <si>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</si>
  <si>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</si>
  <si>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</si>
  <si>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</si>
  <si>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</si>
  <si>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</si>
  <si>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</si>
  <si>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</si>
  <si>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</si>
  <si>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</si>
  <si>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</si>
  <si>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</si>
  <si>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</si>
  <si>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</si>
  <si>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</si>
  <si>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</si>
  <si>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</si>
  <si>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</si>
  <si>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</si>
  <si>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</si>
  <si>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</si>
  <si>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</si>
  <si>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</si>
  <si>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</si>
  <si>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</si>
  <si>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</si>
  <si>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</si>
  <si>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</si>
  <si>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</si>
  <si>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</si>
  <si>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</si>
  <si>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</si>
  <si>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</si>
  <si>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</si>
  <si>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</si>
  <si>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</si>
  <si>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</si>
  <si>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Budgeted and Actual Enrollment</t>
  </si>
  <si>
    <r>
      <t xml:space="preserve">  </t>
    </r>
    <r>
      <rPr>
        <b/>
        <sz val="10"/>
        <rFont val="Times New Roman"/>
        <family val="1"/>
      </rPr>
      <t xml:space="preserve"> Projected</t>
    </r>
  </si>
  <si>
    <t>IDX</t>
  </si>
  <si>
    <t>Revenue</t>
  </si>
  <si>
    <t>Revenue Total</t>
  </si>
  <si>
    <t>Expenses</t>
  </si>
  <si>
    <t>Expenses Total</t>
  </si>
  <si>
    <t>NET ORDINARY INCOME</t>
  </si>
  <si>
    <t>Cash Flow Adjustments</t>
  </si>
  <si>
    <t>Add Depreciation</t>
  </si>
  <si>
    <t>Operating Fixed Assets</t>
  </si>
  <si>
    <t>Other Operating Activities</t>
  </si>
  <si>
    <t>Per-Pupil Adjustments</t>
  </si>
  <si>
    <t>Facilities Project Adjustments</t>
  </si>
  <si>
    <t>Cash Flow Adjustments Total</t>
  </si>
  <si>
    <t>CHANGE IN CASH</t>
  </si>
  <si>
    <t>Starting Cash Balance</t>
  </si>
  <si>
    <t>Change In Cash</t>
  </si>
  <si>
    <t>ENDING CASH BALANCE</t>
  </si>
  <si>
    <t>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</si>
  <si>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</si>
  <si>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</si>
  <si>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</si>
  <si>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</si>
  <si>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</si>
  <si>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</si>
  <si>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</si>
  <si>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</si>
  <si>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</si>
  <si>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</si>
  <si>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</si>
  <si>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</si>
  <si>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>N/A</t>
  </si>
  <si>
    <t>Total</t>
  </si>
  <si>
    <t>Total Employees</t>
  </si>
  <si>
    <t># of Employees</t>
  </si>
  <si>
    <t xml:space="preserve"> SY19-20</t>
  </si>
  <si>
    <t xml:space="preserve"> SY20-21</t>
  </si>
  <si>
    <t>FY21 Annual Budget</t>
  </si>
  <si>
    <t>Suspense</t>
  </si>
  <si>
    <t>Reporting, v9.0</t>
  </si>
  <si>
    <t>Creative Minds</t>
  </si>
  <si>
    <t>Enter Period</t>
  </si>
  <si>
    <t>DC PCSB Interim Financials Reporting Template</t>
  </si>
  <si>
    <t>Enter School Name: Creative Minds International Charter School</t>
  </si>
  <si>
    <t>Enter School Contact Name: Vickie Ho</t>
  </si>
  <si>
    <t>Enter School Contact Email: vickie@ed-ops.com</t>
  </si>
  <si>
    <t>Enter School Contact Phone Number: 571-239-0920</t>
  </si>
  <si>
    <t>Enter Fiscal Year: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</si>
</sst>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??_);_(* @_)"/>
    <numFmt numFmtId="166" formatCode="#,##0.0000_);[Red]\(#,##0.0000\)"/>
    <numFmt numFmtId="167" formatCode="0.0000%"/>
    <numFmt numFmtId="168" formatCode="#,##0.00\d_);[Red]\(#,##0.00\d\)"/>
    <numFmt numFmtId="169" formatCode="#,##0.00\x_);[Red]\(#,##0.00\x\)"/>
    <numFmt numFmtId="170" formatCode="#,##0.00%_);[Red]\(#,##0.00%\)"/>
    <numFmt numFmtId="171" formatCode="[$USD]\ #,##0.00_);[Red]\([$USD]\ #,##0.00\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sz val="8"/>
      <color theme="5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6" tint="0.59996337778862885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6" tint="0.5999633777886288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81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6" fillId="0" borderId="0" applyFill="0" applyBorder="0" applyProtection="0"/>
    <xf numFmtId="167" fontId="36" fillId="0" borderId="0" applyFill="0" applyBorder="0" applyProtection="0"/>
    <xf numFmtId="168" fontId="37" fillId="0" borderId="0" applyFill="0" applyBorder="0" applyProtection="0"/>
    <xf numFmtId="169" fontId="37" fillId="0" borderId="0" applyFill="0" applyBorder="0" applyProtection="0"/>
    <xf numFmtId="40" fontId="37" fillId="0" borderId="0" applyFill="0" applyBorder="0" applyProtection="0"/>
    <xf numFmtId="170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68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69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0" fontId="36" fillId="0" borderId="0" applyFill="0" applyBorder="0" applyProtection="0"/>
    <xf numFmtId="0" fontId="36" fillId="0" borderId="0" applyNumberFormat="0" applyFill="0" applyBorder="0" applyProtection="0"/>
    <xf numFmtId="171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9" fillId="0" borderId="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10" fillId="0" borderId="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5" fillId="7" borderId="9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2" xfId="28" applyFont="1" applyFill="1" applyBorder="1"/>
    <xf numFmtId="0" fontId="3" fillId="0" borderId="22" xfId="28" applyFont="1" applyFill="1" applyBorder="1" applyAlignment="1">
      <alignment horizontal="center"/>
    </xf>
    <xf numFmtId="16" fontId="3" fillId="0" borderId="22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2" xfId="28" applyFont="1" applyFill="1" applyBorder="1"/>
    <xf numFmtId="1" fontId="22" fillId="0" borderId="22" xfId="28" applyNumberFormat="1" applyFont="1" applyFill="1" applyBorder="1" applyAlignment="1">
      <alignment horizontal="center"/>
    </xf>
    <xf numFmtId="0" fontId="22" fillId="0" borderId="0" xfId="28" applyFont="1" applyFill="1"/>
    <xf numFmtId="44" fontId="22" fillId="0" borderId="0" xfId="30" applyFont="1" applyFill="1" applyAlignment="1">
      <alignment horizontal="center"/>
    </xf>
    <xf numFmtId="0" fontId="22" fillId="0" borderId="22" xfId="28" applyFont="1" applyFill="1" applyBorder="1" applyAlignment="1">
      <alignment horizontal="center"/>
    </xf>
    <xf numFmtId="0" fontId="24" fillId="0" borderId="0" xfId="28" applyFont="1" applyFill="1"/>
    <xf numFmtId="0" fontId="22" fillId="0" borderId="22" xfId="28" applyFont="1" applyFill="1" applyBorder="1" applyAlignment="1">
      <alignment horizontal="center" wrapText="1"/>
    </xf>
    <xf numFmtId="0" fontId="3" fillId="0" borderId="0" xfId="28" applyFont="1" applyFill="1"/>
    <xf numFmtId="0" fontId="25" fillId="0" borderId="0" xfId="28" applyFont="1" applyFill="1" applyBorder="1"/>
    <xf numFmtId="0" fontId="24" fillId="0" borderId="22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2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2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1" fontId="3" fillId="2" borderId="22" xfId="28" applyNumberFormat="1" applyFont="1" applyFill="1" applyBorder="1" applyAlignment="1">
      <alignment horizontal="center"/>
    </xf>
    <xf numFmtId="1" fontId="22" fillId="2" borderId="22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1" fillId="0" borderId="0" xfId="2" applyFont="1" applyBorder="1"/>
    <xf numFmtId="0" fontId="3" fillId="0" borderId="0" xfId="2" applyFont="1" applyBorder="1"/>
    <xf numFmtId="164" fontId="3" fillId="0" borderId="0" xfId="2" applyNumberFormat="1" applyFont="1"/>
    <xf numFmtId="164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4" fontId="3" fillId="2" borderId="4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4" fontId="22" fillId="0" borderId="3" xfId="2" applyNumberFormat="1" applyFont="1" applyFill="1" applyBorder="1"/>
    <xf numFmtId="164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4" fontId="3" fillId="2" borderId="4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25" fillId="0" borderId="0" xfId="2" applyFont="1" applyBorder="1"/>
    <xf numFmtId="164" fontId="22" fillId="0" borderId="1" xfId="2" applyNumberFormat="1" applyFont="1" applyBorder="1"/>
    <xf numFmtId="164" fontId="22" fillId="0" borderId="2" xfId="2" applyNumberFormat="1" applyFont="1" applyFill="1" applyBorder="1"/>
    <xf numFmtId="0" fontId="22" fillId="0" borderId="0" xfId="29" applyFont="1" applyFill="1"/>
    <xf numFmtId="43" fontId="22" fillId="0" borderId="3" xfId="1" applyFont="1" applyFill="1" applyBorder="1"/>
    <xf numFmtId="44" fontId="22" fillId="0" borderId="0" xfId="980" applyFont="1" applyFill="1" applyBorder="1"/>
    <xf numFmtId="43" fontId="22" fillId="0" borderId="0" xfId="1" applyFont="1" applyFill="1" applyBorder="1"/>
    <xf numFmtId="164" fontId="3" fillId="2" borderId="22" xfId="1" applyNumberFormat="1" applyFont="1" applyFill="1" applyBorder="1"/>
    <xf numFmtId="164" fontId="3" fillId="2" borderId="22" xfId="1" applyNumberFormat="1" applyFont="1" applyFill="1" applyBorder="1" applyAlignment="1">
      <alignment horizontal="center"/>
    </xf>
    <xf numFmtId="0" fontId="62" fillId="0" borderId="0" xfId="0" applyFont="1"/>
    <xf numFmtId="164" fontId="62" fillId="0" borderId="0" xfId="317" applyNumberFormat="1" applyFont="1"/>
    <xf numFmtId="164" fontId="62" fillId="0" borderId="0" xfId="0" applyNumberFormat="1" applyFont="1"/>
    <xf numFmtId="0" fontId="64" fillId="0" borderId="0" xfId="0" applyFont="1"/>
    <xf numFmtId="0" fontId="65" fillId="0" borderId="0" xfId="0" applyFont="1"/>
    <xf numFmtId="164" fontId="0" fillId="0" borderId="0" xfId="317" applyNumberFormat="1" applyFont="1"/>
    <xf numFmtId="164" fontId="67" fillId="62" borderId="0" xfId="0" applyNumberFormat="1" applyFont="1" applyFill="1"/>
    <xf numFmtId="164" fontId="67" fillId="62" borderId="0" xfId="317" applyNumberFormat="1" applyFont="1" applyFill="1"/>
    <xf numFmtId="164" fontId="62" fillId="0" borderId="25" xfId="317" applyNumberFormat="1" applyFont="1" applyBorder="1"/>
    <xf numFmtId="164" fontId="62" fillId="0" borderId="25" xfId="0" applyNumberFormat="1" applyFont="1" applyBorder="1"/>
    <xf numFmtId="43" fontId="0" fillId="0" borderId="0" xfId="317" applyFont="1"/>
    <xf numFmtId="164" fontId="3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/>
    </xf>
    <xf numFmtId="164" fontId="22" fillId="0" borderId="22" xfId="1" applyNumberFormat="1" applyFont="1" applyFill="1" applyBorder="1" applyAlignment="1">
      <alignment horizontal="center"/>
    </xf>
    <xf numFmtId="164" fontId="24" fillId="0" borderId="0" xfId="1" applyNumberFormat="1" applyFont="1" applyFill="1" applyAlignment="1">
      <alignment horizontal="center"/>
    </xf>
    <xf numFmtId="164" fontId="22" fillId="0" borderId="22" xfId="1" applyNumberFormat="1" applyFont="1" applyFill="1" applyBorder="1" applyAlignment="1">
      <alignment horizontal="center" wrapText="1"/>
    </xf>
    <xf numFmtId="164" fontId="22" fillId="2" borderId="22" xfId="1" applyNumberFormat="1" applyFont="1" applyFill="1" applyBorder="1" applyAlignment="1">
      <alignment horizontal="center"/>
    </xf>
    <xf numFmtId="164" fontId="26" fillId="0" borderId="0" xfId="1" applyNumberFormat="1" applyFont="1" applyFill="1" applyAlignment="1">
      <alignment horizontal="center"/>
    </xf>
    <xf numFmtId="164" fontId="2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 shrinkToFit="1"/>
    </xf>
    <xf numFmtId="164" fontId="3" fillId="0" borderId="0" xfId="1" applyNumberFormat="1" applyFont="1"/>
    <xf numFmtId="164" fontId="22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22" fillId="0" borderId="3" xfId="1" applyNumberFormat="1" applyFont="1" applyFill="1" applyBorder="1"/>
    <xf numFmtId="164" fontId="22" fillId="0" borderId="0" xfId="1" applyNumberFormat="1" applyFont="1" applyBorder="1"/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3" fillId="61" borderId="4" xfId="1" applyNumberFormat="1" applyFont="1" applyFill="1" applyBorder="1" applyAlignment="1">
      <alignment horizontal="right"/>
    </xf>
    <xf numFmtId="0" fontId="0" fillId="63" borderId="0" xfId="0" applyFill="1"/>
    <xf numFmtId="164" fontId="61" fillId="0" borderId="0" xfId="2" applyNumberFormat="1" applyFont="1" applyBorder="1"/>
    <xf numFmtId="164" fontId="61" fillId="0" borderId="0" xfId="1" applyNumberFormat="1" applyFont="1" applyBorder="1"/>
    <xf numFmtId="164" fontId="22" fillId="0" borderId="0" xfId="2" applyNumberFormat="1" applyFont="1" applyBorder="1"/>
    <xf numFmtId="164" fontId="3" fillId="0" borderId="0" xfId="2" applyNumberFormat="1" applyFont="1" applyFill="1" applyBorder="1"/>
    <xf numFmtId="164" fontId="3" fillId="0" borderId="0" xfId="2" applyNumberFormat="1" applyFont="1" applyBorder="1"/>
    <xf numFmtId="164" fontId="22" fillId="0" borderId="3" xfId="980" applyNumberFormat="1" applyFont="1" applyFill="1" applyBorder="1"/>
    <xf numFmtId="164" fontId="61" fillId="0" borderId="0" xfId="980" applyNumberFormat="1" applyFont="1" applyBorder="1"/>
    <xf numFmtId="164" fontId="3" fillId="0" borderId="0" xfId="980" applyNumberFormat="1" applyFont="1"/>
    <xf numFmtId="0" fontId="63" fillId="60" borderId="0" xfId="0" applyFont="1" applyFill="1"/>
    <xf numFmtId="164" fontId="63" fillId="60" borderId="0" xfId="317" applyNumberFormat="1" applyFont="1" applyFill="1"/>
    <xf numFmtId="164" fontId="64" fillId="0" borderId="0" xfId="317" applyNumberFormat="1" applyFont="1"/>
    <xf numFmtId="164" fontId="65" fillId="0" borderId="0" xfId="317" applyNumberFormat="1" applyFont="1"/>
    <xf numFmtId="164" fontId="66" fillId="0" borderId="3" xfId="0" applyNumberFormat="1" applyFont="1" applyBorder="1"/>
    <xf numFmtId="164" fontId="66" fillId="0" borderId="3" xfId="317" applyNumberFormat="1" applyFont="1" applyBorder="1"/>
    <xf numFmtId="164" fontId="62" fillId="60" borderId="0" xfId="317" applyNumberFormat="1" applyFont="1" applyFill="1"/>
    <xf numFmtId="164" fontId="2" fillId="0" borderId="0" xfId="317" applyNumberFormat="1" applyFont="1"/>
    <xf numFmtId="164" fontId="67" fillId="62" borderId="26" xfId="317" applyNumberFormat="1" applyFont="1" applyFill="1" applyBorder="1"/>
    <xf numFmtId="164" fontId="62" fillId="0" borderId="26" xfId="317" applyNumberFormat="1" applyFont="1" applyBorder="1"/>
    <xf numFmtId="164" fontId="62" fillId="0" borderId="27" xfId="317" applyNumberFormat="1" applyFont="1" applyBorder="1"/>
    <xf numFmtId="164" fontId="66" fillId="0" borderId="28" xfId="317" applyNumberFormat="1" applyFont="1" applyBorder="1"/>
    <xf numFmtId="0" fontId="68" fillId="0" borderId="0" xfId="0" applyFont="1"/>
    <xf numFmtId="0" fontId="68" fillId="64" borderId="0" xfId="0" applyFont="1" applyFill="1"/>
    <xf numFmtId="0" fontId="69" fillId="0" borderId="0" xfId="0" applyFont="1"/>
    <xf numFmtId="164" fontId="22" fillId="0" borderId="22" xfId="1" applyNumberFormat="1" applyFont="1" applyFill="1" applyBorder="1" applyAlignment="1">
      <alignment horizontal="center" wrapText="1"/>
    </xf>
    <xf numFmtId="0" fontId="22" fillId="0" borderId="23" xfId="28" applyFont="1" applyFill="1" applyBorder="1" applyAlignment="1">
      <alignment horizontal="center" wrapText="1"/>
    </xf>
    <xf numFmtId="0" fontId="22" fillId="0" borderId="24" xfId="28" applyFont="1" applyFill="1" applyBorder="1" applyAlignment="1">
      <alignment horizontal="center" wrapText="1"/>
    </xf>
    <xf numFmtId="0" fontId="22" fillId="0" borderId="22" xfId="28" applyFont="1" applyFill="1" applyBorder="1" applyAlignment="1">
      <alignment horizontal="center" wrapText="1"/>
    </xf>
  </cellXfs>
  <cellStyles count="981">
    <cellStyle name="20% - Accent1 2" xfId="32" xr:uid="{00000000-0005-0000-0000-000000000000}"/>
    <cellStyle name="20% - Accent1 2 2" xfId="33" xr:uid="{00000000-0005-0000-0000-000001000000}"/>
    <cellStyle name="20% - Accent1 2 3" xfId="34" xr:uid="{00000000-0005-0000-0000-000002000000}"/>
    <cellStyle name="20% - Accent1 2 4" xfId="35" xr:uid="{00000000-0005-0000-0000-000003000000}"/>
    <cellStyle name="20% - Accent1 2 5" xfId="36" xr:uid="{00000000-0005-0000-0000-000004000000}"/>
    <cellStyle name="20% - Accent1 3" xfId="37" xr:uid="{00000000-0005-0000-0000-000005000000}"/>
    <cellStyle name="20% - Accent1 4" xfId="38" xr:uid="{00000000-0005-0000-0000-000006000000}"/>
    <cellStyle name="20% - Accent1 5" xfId="39" xr:uid="{00000000-0005-0000-0000-000007000000}"/>
    <cellStyle name="20% - Accent2 2" xfId="40" xr:uid="{00000000-0005-0000-0000-000008000000}"/>
    <cellStyle name="20% - Accent2 2 2" xfId="41" xr:uid="{00000000-0005-0000-0000-000009000000}"/>
    <cellStyle name="20% - Accent2 2 3" xfId="42" xr:uid="{00000000-0005-0000-0000-00000A000000}"/>
    <cellStyle name="20% - Accent2 2 4" xfId="43" xr:uid="{00000000-0005-0000-0000-00000B000000}"/>
    <cellStyle name="20% - Accent2 2 5" xfId="44" xr:uid="{00000000-0005-0000-0000-00000C000000}"/>
    <cellStyle name="20% - Accent2 3" xfId="45" xr:uid="{00000000-0005-0000-0000-00000D000000}"/>
    <cellStyle name="20% - Accent2 4" xfId="46" xr:uid="{00000000-0005-0000-0000-00000E000000}"/>
    <cellStyle name="20% - Accent2 5" xfId="47" xr:uid="{00000000-0005-0000-0000-00000F000000}"/>
    <cellStyle name="20% - Accent3 2" xfId="48" xr:uid="{00000000-0005-0000-0000-000010000000}"/>
    <cellStyle name="20% - Accent3 2 2" xfId="49" xr:uid="{00000000-0005-0000-0000-000011000000}"/>
    <cellStyle name="20% - Accent3 2 3" xfId="50" xr:uid="{00000000-0005-0000-0000-000012000000}"/>
    <cellStyle name="20% - Accent3 2 4" xfId="51" xr:uid="{00000000-0005-0000-0000-000013000000}"/>
    <cellStyle name="20% - Accent3 2 5" xfId="52" xr:uid="{00000000-0005-0000-0000-000014000000}"/>
    <cellStyle name="20% - Accent3 3" xfId="53" xr:uid="{00000000-0005-0000-0000-000015000000}"/>
    <cellStyle name="20% - Accent3 4" xfId="54" xr:uid="{00000000-0005-0000-0000-000016000000}"/>
    <cellStyle name="20% - Accent3 5" xfId="55" xr:uid="{00000000-0005-0000-0000-000017000000}"/>
    <cellStyle name="20% - Accent4 2" xfId="56" xr:uid="{00000000-0005-0000-0000-000018000000}"/>
    <cellStyle name="20% - Accent4 2 2" xfId="57" xr:uid="{00000000-0005-0000-0000-000019000000}"/>
    <cellStyle name="20% - Accent4 2 3" xfId="58" xr:uid="{00000000-0005-0000-0000-00001A000000}"/>
    <cellStyle name="20% - Accent4 2 4" xfId="59" xr:uid="{00000000-0005-0000-0000-00001B000000}"/>
    <cellStyle name="20% - Accent4 2 5" xfId="60" xr:uid="{00000000-0005-0000-0000-00001C000000}"/>
    <cellStyle name="20% - Accent4 3" xfId="61" xr:uid="{00000000-0005-0000-0000-00001D000000}"/>
    <cellStyle name="20% - Accent4 4" xfId="62" xr:uid="{00000000-0005-0000-0000-00001E000000}"/>
    <cellStyle name="20% - Accent4 5" xfId="63" xr:uid="{00000000-0005-0000-0000-00001F000000}"/>
    <cellStyle name="20% - Accent5 2" xfId="64" xr:uid="{00000000-0005-0000-0000-000020000000}"/>
    <cellStyle name="20% - Accent5 2 2" xfId="65" xr:uid="{00000000-0005-0000-0000-000021000000}"/>
    <cellStyle name="20% - Accent5 2 3" xfId="66" xr:uid="{00000000-0005-0000-0000-000022000000}"/>
    <cellStyle name="20% - Accent5 2 4" xfId="67" xr:uid="{00000000-0005-0000-0000-000023000000}"/>
    <cellStyle name="20% - Accent5 2 5" xfId="68" xr:uid="{00000000-0005-0000-0000-000024000000}"/>
    <cellStyle name="20% - Accent5 3" xfId="69" xr:uid="{00000000-0005-0000-0000-000025000000}"/>
    <cellStyle name="20% - Accent5 4" xfId="70" xr:uid="{00000000-0005-0000-0000-000026000000}"/>
    <cellStyle name="20% - Accent5 5" xfId="71" xr:uid="{00000000-0005-0000-0000-000027000000}"/>
    <cellStyle name="20% - Accent6 2" xfId="72" xr:uid="{00000000-0005-0000-0000-000028000000}"/>
    <cellStyle name="20% - Accent6 2 2" xfId="73" xr:uid="{00000000-0005-0000-0000-000029000000}"/>
    <cellStyle name="20% - Accent6 2 3" xfId="74" xr:uid="{00000000-0005-0000-0000-00002A000000}"/>
    <cellStyle name="20% - Accent6 2 4" xfId="75" xr:uid="{00000000-0005-0000-0000-00002B000000}"/>
    <cellStyle name="20% - Accent6 2 5" xfId="76" xr:uid="{00000000-0005-0000-0000-00002C000000}"/>
    <cellStyle name="20% - Accent6 3" xfId="77" xr:uid="{00000000-0005-0000-0000-00002D000000}"/>
    <cellStyle name="20% - Accent6 4" xfId="78" xr:uid="{00000000-0005-0000-0000-00002E000000}"/>
    <cellStyle name="20% - Accent6 5" xfId="79" xr:uid="{00000000-0005-0000-0000-00002F000000}"/>
    <cellStyle name="40% - Accent1 2" xfId="80" xr:uid="{00000000-0005-0000-0000-000030000000}"/>
    <cellStyle name="40% - Accent1 2 2" xfId="81" xr:uid="{00000000-0005-0000-0000-000031000000}"/>
    <cellStyle name="40% - Accent1 2 3" xfId="82" xr:uid="{00000000-0005-0000-0000-000032000000}"/>
    <cellStyle name="40% - Accent1 2 4" xfId="83" xr:uid="{00000000-0005-0000-0000-000033000000}"/>
    <cellStyle name="40% - Accent1 2 5" xfId="84" xr:uid="{00000000-0005-0000-0000-000034000000}"/>
    <cellStyle name="40% - Accent1 3" xfId="85" xr:uid="{00000000-0005-0000-0000-000035000000}"/>
    <cellStyle name="40% - Accent1 4" xfId="86" xr:uid="{00000000-0005-0000-0000-000036000000}"/>
    <cellStyle name="40% - Accent1 5" xfId="87" xr:uid="{00000000-0005-0000-0000-000037000000}"/>
    <cellStyle name="40% - Accent2 2" xfId="88" xr:uid="{00000000-0005-0000-0000-000038000000}"/>
    <cellStyle name="40% - Accent2 2 2" xfId="89" xr:uid="{00000000-0005-0000-0000-000039000000}"/>
    <cellStyle name="40% - Accent2 2 3" xfId="90" xr:uid="{00000000-0005-0000-0000-00003A000000}"/>
    <cellStyle name="40% - Accent2 2 4" xfId="91" xr:uid="{00000000-0005-0000-0000-00003B000000}"/>
    <cellStyle name="40% - Accent2 2 5" xfId="92" xr:uid="{00000000-0005-0000-0000-00003C000000}"/>
    <cellStyle name="40% - Accent2 3" xfId="93" xr:uid="{00000000-0005-0000-0000-00003D000000}"/>
    <cellStyle name="40% - Accent2 4" xfId="94" xr:uid="{00000000-0005-0000-0000-00003E000000}"/>
    <cellStyle name="40% - Accent2 5" xfId="95" xr:uid="{00000000-0005-0000-0000-00003F000000}"/>
    <cellStyle name="40% - Accent3 2" xfId="96" xr:uid="{00000000-0005-0000-0000-000040000000}"/>
    <cellStyle name="40% - Accent3 2 2" xfId="97" xr:uid="{00000000-0005-0000-0000-000041000000}"/>
    <cellStyle name="40% - Accent3 2 3" xfId="98" xr:uid="{00000000-0005-0000-0000-000042000000}"/>
    <cellStyle name="40% - Accent3 2 4" xfId="99" xr:uid="{00000000-0005-0000-0000-000043000000}"/>
    <cellStyle name="40% - Accent3 2 5" xfId="100" xr:uid="{00000000-0005-0000-0000-000044000000}"/>
    <cellStyle name="40% - Accent3 3" xfId="101" xr:uid="{00000000-0005-0000-0000-000045000000}"/>
    <cellStyle name="40% - Accent3 4" xfId="102" xr:uid="{00000000-0005-0000-0000-000046000000}"/>
    <cellStyle name="40% - Accent3 5" xfId="103" xr:uid="{00000000-0005-0000-0000-000047000000}"/>
    <cellStyle name="40% - Accent4 2" xfId="104" xr:uid="{00000000-0005-0000-0000-000048000000}"/>
    <cellStyle name="40% - Accent4 2 2" xfId="105" xr:uid="{00000000-0005-0000-0000-000049000000}"/>
    <cellStyle name="40% - Accent4 2 3" xfId="106" xr:uid="{00000000-0005-0000-0000-00004A000000}"/>
    <cellStyle name="40% - Accent4 2 4" xfId="107" xr:uid="{00000000-0005-0000-0000-00004B000000}"/>
    <cellStyle name="40% - Accent4 2 5" xfId="108" xr:uid="{00000000-0005-0000-0000-00004C000000}"/>
    <cellStyle name="40% - Accent4 3" xfId="109" xr:uid="{00000000-0005-0000-0000-00004D000000}"/>
    <cellStyle name="40% - Accent4 4" xfId="110" xr:uid="{00000000-0005-0000-0000-00004E000000}"/>
    <cellStyle name="40% - Accent4 5" xfId="111" xr:uid="{00000000-0005-0000-0000-00004F000000}"/>
    <cellStyle name="40% - Accent5 2" xfId="112" xr:uid="{00000000-0005-0000-0000-000050000000}"/>
    <cellStyle name="40% - Accent5 2 2" xfId="113" xr:uid="{00000000-0005-0000-0000-000051000000}"/>
    <cellStyle name="40% - Accent5 2 3" xfId="114" xr:uid="{00000000-0005-0000-0000-000052000000}"/>
    <cellStyle name="40% - Accent5 2 4" xfId="115" xr:uid="{00000000-0005-0000-0000-000053000000}"/>
    <cellStyle name="40% - Accent5 2 5" xfId="116" xr:uid="{00000000-0005-0000-0000-000054000000}"/>
    <cellStyle name="40% - Accent5 3" xfId="117" xr:uid="{00000000-0005-0000-0000-000055000000}"/>
    <cellStyle name="40% - Accent5 4" xfId="118" xr:uid="{00000000-0005-0000-0000-000056000000}"/>
    <cellStyle name="40% - Accent5 5" xfId="119" xr:uid="{00000000-0005-0000-0000-000057000000}"/>
    <cellStyle name="40% - Accent6 2" xfId="120" xr:uid="{00000000-0005-0000-0000-000058000000}"/>
    <cellStyle name="40% - Accent6 2 2" xfId="121" xr:uid="{00000000-0005-0000-0000-000059000000}"/>
    <cellStyle name="40% - Accent6 2 3" xfId="122" xr:uid="{00000000-0005-0000-0000-00005A000000}"/>
    <cellStyle name="40% - Accent6 2 4" xfId="123" xr:uid="{00000000-0005-0000-0000-00005B000000}"/>
    <cellStyle name="40% - Accent6 2 5" xfId="124" xr:uid="{00000000-0005-0000-0000-00005C000000}"/>
    <cellStyle name="40% - Accent6 3" xfId="125" xr:uid="{00000000-0005-0000-0000-00005D000000}"/>
    <cellStyle name="40% - Accent6 4" xfId="126" xr:uid="{00000000-0005-0000-0000-00005E000000}"/>
    <cellStyle name="40% - Accent6 5" xfId="127" xr:uid="{00000000-0005-0000-0000-00005F000000}"/>
    <cellStyle name="60% - Accent1 2" xfId="128" xr:uid="{00000000-0005-0000-0000-000060000000}"/>
    <cellStyle name="60% - Accent1 2 2" xfId="129" xr:uid="{00000000-0005-0000-0000-000061000000}"/>
    <cellStyle name="60% - Accent1 3" xfId="130" xr:uid="{00000000-0005-0000-0000-000062000000}"/>
    <cellStyle name="60% - Accent1 4" xfId="131" xr:uid="{00000000-0005-0000-0000-000063000000}"/>
    <cellStyle name="60% - Accent2 2" xfId="132" xr:uid="{00000000-0005-0000-0000-000064000000}"/>
    <cellStyle name="60% - Accent2 2 2" xfId="133" xr:uid="{00000000-0005-0000-0000-000065000000}"/>
    <cellStyle name="60% - Accent2 3" xfId="134" xr:uid="{00000000-0005-0000-0000-000066000000}"/>
    <cellStyle name="60% - Accent2 4" xfId="135" xr:uid="{00000000-0005-0000-0000-000067000000}"/>
    <cellStyle name="60% - Accent3 2" xfId="136" xr:uid="{00000000-0005-0000-0000-000068000000}"/>
    <cellStyle name="60% - Accent3 2 2" xfId="137" xr:uid="{00000000-0005-0000-0000-000069000000}"/>
    <cellStyle name="60% - Accent3 3" xfId="138" xr:uid="{00000000-0005-0000-0000-00006A000000}"/>
    <cellStyle name="60% - Accent3 4" xfId="139" xr:uid="{00000000-0005-0000-0000-00006B000000}"/>
    <cellStyle name="60% - Accent4 2" xfId="140" xr:uid="{00000000-0005-0000-0000-00006C000000}"/>
    <cellStyle name="60% - Accent4 2 2" xfId="141" xr:uid="{00000000-0005-0000-0000-00006D000000}"/>
    <cellStyle name="60% - Accent4 3" xfId="142" xr:uid="{00000000-0005-0000-0000-00006E000000}"/>
    <cellStyle name="60% - Accent4 4" xfId="143" xr:uid="{00000000-0005-0000-0000-00006F000000}"/>
    <cellStyle name="60% - Accent5 2" xfId="144" xr:uid="{00000000-0005-0000-0000-000070000000}"/>
    <cellStyle name="60% - Accent5 2 2" xfId="145" xr:uid="{00000000-0005-0000-0000-000071000000}"/>
    <cellStyle name="60% - Accent5 3" xfId="146" xr:uid="{00000000-0005-0000-0000-000072000000}"/>
    <cellStyle name="60% - Accent5 4" xfId="147" xr:uid="{00000000-0005-0000-0000-000073000000}"/>
    <cellStyle name="60% - Accent6 2" xfId="148" xr:uid="{00000000-0005-0000-0000-000074000000}"/>
    <cellStyle name="60% - Accent6 2 2" xfId="149" xr:uid="{00000000-0005-0000-0000-000075000000}"/>
    <cellStyle name="60% - Accent6 3" xfId="150" xr:uid="{00000000-0005-0000-0000-000076000000}"/>
    <cellStyle name="60% - Accent6 4" xfId="151" xr:uid="{00000000-0005-0000-0000-000077000000}"/>
    <cellStyle name="Accent1 2" xfId="152" xr:uid="{00000000-0005-0000-0000-000078000000}"/>
    <cellStyle name="Accent1 2 2" xfId="153" xr:uid="{00000000-0005-0000-0000-000079000000}"/>
    <cellStyle name="Accent1 3" xfId="154" xr:uid="{00000000-0005-0000-0000-00007A000000}"/>
    <cellStyle name="Accent1 4" xfId="155" xr:uid="{00000000-0005-0000-0000-00007B000000}"/>
    <cellStyle name="Accent2 2" xfId="156" xr:uid="{00000000-0005-0000-0000-00007C000000}"/>
    <cellStyle name="Accent2 2 2" xfId="157" xr:uid="{00000000-0005-0000-0000-00007D000000}"/>
    <cellStyle name="Accent2 3" xfId="158" xr:uid="{00000000-0005-0000-0000-00007E000000}"/>
    <cellStyle name="Accent2 4" xfId="159" xr:uid="{00000000-0005-0000-0000-00007F000000}"/>
    <cellStyle name="Accent3 2" xfId="160" xr:uid="{00000000-0005-0000-0000-000080000000}"/>
    <cellStyle name="Accent3 2 2" xfId="161" xr:uid="{00000000-0005-0000-0000-000081000000}"/>
    <cellStyle name="Accent3 3" xfId="162" xr:uid="{00000000-0005-0000-0000-000082000000}"/>
    <cellStyle name="Accent3 4" xfId="163" xr:uid="{00000000-0005-0000-0000-000083000000}"/>
    <cellStyle name="Accent4 2" xfId="164" xr:uid="{00000000-0005-0000-0000-000084000000}"/>
    <cellStyle name="Accent4 2 2" xfId="165" xr:uid="{00000000-0005-0000-0000-000085000000}"/>
    <cellStyle name="Accent4 3" xfId="166" xr:uid="{00000000-0005-0000-0000-000086000000}"/>
    <cellStyle name="Accent4 4" xfId="167" xr:uid="{00000000-0005-0000-0000-000087000000}"/>
    <cellStyle name="Accent5 2" xfId="168" xr:uid="{00000000-0005-0000-0000-000088000000}"/>
    <cellStyle name="Accent5 2 2" xfId="169" xr:uid="{00000000-0005-0000-0000-000089000000}"/>
    <cellStyle name="Accent5 3" xfId="170" xr:uid="{00000000-0005-0000-0000-00008A000000}"/>
    <cellStyle name="Accent5 4" xfId="171" xr:uid="{00000000-0005-0000-0000-00008B000000}"/>
    <cellStyle name="Accent6 2" xfId="172" xr:uid="{00000000-0005-0000-0000-00008C000000}"/>
    <cellStyle name="Accent6 2 2" xfId="173" xr:uid="{00000000-0005-0000-0000-00008D000000}"/>
    <cellStyle name="Accent6 3" xfId="174" xr:uid="{00000000-0005-0000-0000-00008E000000}"/>
    <cellStyle name="Accent6 4" xfId="175" xr:uid="{00000000-0005-0000-0000-00008F000000}"/>
    <cellStyle name="Bad 2" xfId="176" xr:uid="{00000000-0005-0000-0000-000090000000}"/>
    <cellStyle name="Bad 2 2" xfId="177" xr:uid="{00000000-0005-0000-0000-000091000000}"/>
    <cellStyle name="Bad 3" xfId="178" xr:uid="{00000000-0005-0000-0000-000092000000}"/>
    <cellStyle name="Bad 4" xfId="179" xr:uid="{00000000-0005-0000-0000-000093000000}"/>
    <cellStyle name="Calculation 2" xfId="180" xr:uid="{00000000-0005-0000-0000-000094000000}"/>
    <cellStyle name="Calculation 2 2" xfId="181" xr:uid="{00000000-0005-0000-0000-000095000000}"/>
    <cellStyle name="Calculation 3" xfId="182" xr:uid="{00000000-0005-0000-0000-000096000000}"/>
    <cellStyle name="Calculation 3 10" xfId="183" xr:uid="{00000000-0005-0000-0000-000097000000}"/>
    <cellStyle name="Calculation 3 10 2" xfId="184" xr:uid="{00000000-0005-0000-0000-000098000000}"/>
    <cellStyle name="Calculation 3 11" xfId="185" xr:uid="{00000000-0005-0000-0000-000099000000}"/>
    <cellStyle name="Calculation 3 2" xfId="186" xr:uid="{00000000-0005-0000-0000-00009A000000}"/>
    <cellStyle name="Calculation 3 2 10" xfId="187" xr:uid="{00000000-0005-0000-0000-00009B000000}"/>
    <cellStyle name="Calculation 3 2 2" xfId="188" xr:uid="{00000000-0005-0000-0000-00009C000000}"/>
    <cellStyle name="Calculation 3 2 2 2" xfId="189" xr:uid="{00000000-0005-0000-0000-00009D000000}"/>
    <cellStyle name="Calculation 3 2 2 2 2" xfId="190" xr:uid="{00000000-0005-0000-0000-00009E000000}"/>
    <cellStyle name="Calculation 3 2 2 3" xfId="191" xr:uid="{00000000-0005-0000-0000-00009F000000}"/>
    <cellStyle name="Calculation 3 2 3" xfId="192" xr:uid="{00000000-0005-0000-0000-0000A0000000}"/>
    <cellStyle name="Calculation 3 2 3 2" xfId="193" xr:uid="{00000000-0005-0000-0000-0000A1000000}"/>
    <cellStyle name="Calculation 3 2 3 2 2" xfId="194" xr:uid="{00000000-0005-0000-0000-0000A2000000}"/>
    <cellStyle name="Calculation 3 2 3 3" xfId="195" xr:uid="{00000000-0005-0000-0000-0000A3000000}"/>
    <cellStyle name="Calculation 3 2 4" xfId="196" xr:uid="{00000000-0005-0000-0000-0000A4000000}"/>
    <cellStyle name="Calculation 3 2 4 2" xfId="197" xr:uid="{00000000-0005-0000-0000-0000A5000000}"/>
    <cellStyle name="Calculation 3 2 4 2 2" xfId="198" xr:uid="{00000000-0005-0000-0000-0000A6000000}"/>
    <cellStyle name="Calculation 3 2 4 3" xfId="199" xr:uid="{00000000-0005-0000-0000-0000A7000000}"/>
    <cellStyle name="Calculation 3 2 5" xfId="200" xr:uid="{00000000-0005-0000-0000-0000A8000000}"/>
    <cellStyle name="Calculation 3 2 5 2" xfId="201" xr:uid="{00000000-0005-0000-0000-0000A9000000}"/>
    <cellStyle name="Calculation 3 2 5 2 2" xfId="202" xr:uid="{00000000-0005-0000-0000-0000AA000000}"/>
    <cellStyle name="Calculation 3 2 5 3" xfId="203" xr:uid="{00000000-0005-0000-0000-0000AB000000}"/>
    <cellStyle name="Calculation 3 2 6" xfId="204" xr:uid="{00000000-0005-0000-0000-0000AC000000}"/>
    <cellStyle name="Calculation 3 2 6 2" xfId="205" xr:uid="{00000000-0005-0000-0000-0000AD000000}"/>
    <cellStyle name="Calculation 3 2 6 2 2" xfId="206" xr:uid="{00000000-0005-0000-0000-0000AE000000}"/>
    <cellStyle name="Calculation 3 2 6 3" xfId="207" xr:uid="{00000000-0005-0000-0000-0000AF000000}"/>
    <cellStyle name="Calculation 3 2 7" xfId="208" xr:uid="{00000000-0005-0000-0000-0000B0000000}"/>
    <cellStyle name="Calculation 3 2 7 2" xfId="209" xr:uid="{00000000-0005-0000-0000-0000B1000000}"/>
    <cellStyle name="Calculation 3 2 7 2 2" xfId="210" xr:uid="{00000000-0005-0000-0000-0000B2000000}"/>
    <cellStyle name="Calculation 3 2 7 3" xfId="211" xr:uid="{00000000-0005-0000-0000-0000B3000000}"/>
    <cellStyle name="Calculation 3 2 8" xfId="212" xr:uid="{00000000-0005-0000-0000-0000B4000000}"/>
    <cellStyle name="Calculation 3 2 8 2" xfId="213" xr:uid="{00000000-0005-0000-0000-0000B5000000}"/>
    <cellStyle name="Calculation 3 2 8 2 2" xfId="214" xr:uid="{00000000-0005-0000-0000-0000B6000000}"/>
    <cellStyle name="Calculation 3 2 8 3" xfId="215" xr:uid="{00000000-0005-0000-0000-0000B7000000}"/>
    <cellStyle name="Calculation 3 2 9" xfId="216" xr:uid="{00000000-0005-0000-0000-0000B8000000}"/>
    <cellStyle name="Calculation 3 2 9 2" xfId="217" xr:uid="{00000000-0005-0000-0000-0000B9000000}"/>
    <cellStyle name="Calculation 3 3" xfId="218" xr:uid="{00000000-0005-0000-0000-0000BA000000}"/>
    <cellStyle name="Calculation 3 3 2" xfId="219" xr:uid="{00000000-0005-0000-0000-0000BB000000}"/>
    <cellStyle name="Calculation 3 3 2 2" xfId="220" xr:uid="{00000000-0005-0000-0000-0000BC000000}"/>
    <cellStyle name="Calculation 3 3 3" xfId="221" xr:uid="{00000000-0005-0000-0000-0000BD000000}"/>
    <cellStyle name="Calculation 3 4" xfId="222" xr:uid="{00000000-0005-0000-0000-0000BE000000}"/>
    <cellStyle name="Calculation 3 4 2" xfId="223" xr:uid="{00000000-0005-0000-0000-0000BF000000}"/>
    <cellStyle name="Calculation 3 4 2 2" xfId="224" xr:uid="{00000000-0005-0000-0000-0000C0000000}"/>
    <cellStyle name="Calculation 3 4 3" xfId="225" xr:uid="{00000000-0005-0000-0000-0000C1000000}"/>
    <cellStyle name="Calculation 3 5" xfId="226" xr:uid="{00000000-0005-0000-0000-0000C2000000}"/>
    <cellStyle name="Calculation 3 5 2" xfId="227" xr:uid="{00000000-0005-0000-0000-0000C3000000}"/>
    <cellStyle name="Calculation 3 5 2 2" xfId="228" xr:uid="{00000000-0005-0000-0000-0000C4000000}"/>
    <cellStyle name="Calculation 3 5 3" xfId="229" xr:uid="{00000000-0005-0000-0000-0000C5000000}"/>
    <cellStyle name="Calculation 3 6" xfId="230" xr:uid="{00000000-0005-0000-0000-0000C6000000}"/>
    <cellStyle name="Calculation 3 6 2" xfId="231" xr:uid="{00000000-0005-0000-0000-0000C7000000}"/>
    <cellStyle name="Calculation 3 6 2 2" xfId="232" xr:uid="{00000000-0005-0000-0000-0000C8000000}"/>
    <cellStyle name="Calculation 3 6 3" xfId="233" xr:uid="{00000000-0005-0000-0000-0000C9000000}"/>
    <cellStyle name="Calculation 3 7" xfId="234" xr:uid="{00000000-0005-0000-0000-0000CA000000}"/>
    <cellStyle name="Calculation 3 7 2" xfId="235" xr:uid="{00000000-0005-0000-0000-0000CB000000}"/>
    <cellStyle name="Calculation 3 7 2 2" xfId="236" xr:uid="{00000000-0005-0000-0000-0000CC000000}"/>
    <cellStyle name="Calculation 3 7 3" xfId="237" xr:uid="{00000000-0005-0000-0000-0000CD000000}"/>
    <cellStyle name="Calculation 3 8" xfId="238" xr:uid="{00000000-0005-0000-0000-0000CE000000}"/>
    <cellStyle name="Calculation 3 8 2" xfId="239" xr:uid="{00000000-0005-0000-0000-0000CF000000}"/>
    <cellStyle name="Calculation 3 8 2 2" xfId="240" xr:uid="{00000000-0005-0000-0000-0000D0000000}"/>
    <cellStyle name="Calculation 3 8 3" xfId="241" xr:uid="{00000000-0005-0000-0000-0000D1000000}"/>
    <cellStyle name="Calculation 3 9" xfId="242" xr:uid="{00000000-0005-0000-0000-0000D2000000}"/>
    <cellStyle name="Calculation 3 9 2" xfId="243" xr:uid="{00000000-0005-0000-0000-0000D3000000}"/>
    <cellStyle name="Calculation 3 9 2 2" xfId="244" xr:uid="{00000000-0005-0000-0000-0000D4000000}"/>
    <cellStyle name="Calculation 3 9 3" xfId="245" xr:uid="{00000000-0005-0000-0000-0000D5000000}"/>
    <cellStyle name="Calculation 4" xfId="246" xr:uid="{00000000-0005-0000-0000-0000D6000000}"/>
    <cellStyle name="Calculation 4 10" xfId="247" xr:uid="{00000000-0005-0000-0000-0000D7000000}"/>
    <cellStyle name="Calculation 4 10 2" xfId="248" xr:uid="{00000000-0005-0000-0000-0000D8000000}"/>
    <cellStyle name="Calculation 4 11" xfId="249" xr:uid="{00000000-0005-0000-0000-0000D9000000}"/>
    <cellStyle name="Calculation 4 2" xfId="250" xr:uid="{00000000-0005-0000-0000-0000DA000000}"/>
    <cellStyle name="Calculation 4 2 10" xfId="251" xr:uid="{00000000-0005-0000-0000-0000DB000000}"/>
    <cellStyle name="Calculation 4 2 2" xfId="252" xr:uid="{00000000-0005-0000-0000-0000DC000000}"/>
    <cellStyle name="Calculation 4 2 2 2" xfId="253" xr:uid="{00000000-0005-0000-0000-0000DD000000}"/>
    <cellStyle name="Calculation 4 2 2 2 2" xfId="254" xr:uid="{00000000-0005-0000-0000-0000DE000000}"/>
    <cellStyle name="Calculation 4 2 2 3" xfId="255" xr:uid="{00000000-0005-0000-0000-0000DF000000}"/>
    <cellStyle name="Calculation 4 2 3" xfId="256" xr:uid="{00000000-0005-0000-0000-0000E0000000}"/>
    <cellStyle name="Calculation 4 2 3 2" xfId="257" xr:uid="{00000000-0005-0000-0000-0000E1000000}"/>
    <cellStyle name="Calculation 4 2 3 2 2" xfId="258" xr:uid="{00000000-0005-0000-0000-0000E2000000}"/>
    <cellStyle name="Calculation 4 2 3 3" xfId="259" xr:uid="{00000000-0005-0000-0000-0000E3000000}"/>
    <cellStyle name="Calculation 4 2 4" xfId="260" xr:uid="{00000000-0005-0000-0000-0000E4000000}"/>
    <cellStyle name="Calculation 4 2 4 2" xfId="261" xr:uid="{00000000-0005-0000-0000-0000E5000000}"/>
    <cellStyle name="Calculation 4 2 4 2 2" xfId="262" xr:uid="{00000000-0005-0000-0000-0000E6000000}"/>
    <cellStyle name="Calculation 4 2 4 3" xfId="263" xr:uid="{00000000-0005-0000-0000-0000E7000000}"/>
    <cellStyle name="Calculation 4 2 5" xfId="264" xr:uid="{00000000-0005-0000-0000-0000E8000000}"/>
    <cellStyle name="Calculation 4 2 5 2" xfId="265" xr:uid="{00000000-0005-0000-0000-0000E9000000}"/>
    <cellStyle name="Calculation 4 2 5 2 2" xfId="266" xr:uid="{00000000-0005-0000-0000-0000EA000000}"/>
    <cellStyle name="Calculation 4 2 5 3" xfId="267" xr:uid="{00000000-0005-0000-0000-0000EB000000}"/>
    <cellStyle name="Calculation 4 2 6" xfId="268" xr:uid="{00000000-0005-0000-0000-0000EC000000}"/>
    <cellStyle name="Calculation 4 2 6 2" xfId="269" xr:uid="{00000000-0005-0000-0000-0000ED000000}"/>
    <cellStyle name="Calculation 4 2 6 2 2" xfId="270" xr:uid="{00000000-0005-0000-0000-0000EE000000}"/>
    <cellStyle name="Calculation 4 2 6 3" xfId="271" xr:uid="{00000000-0005-0000-0000-0000EF000000}"/>
    <cellStyle name="Calculation 4 2 7" xfId="272" xr:uid="{00000000-0005-0000-0000-0000F0000000}"/>
    <cellStyle name="Calculation 4 2 7 2" xfId="273" xr:uid="{00000000-0005-0000-0000-0000F1000000}"/>
    <cellStyle name="Calculation 4 2 7 2 2" xfId="274" xr:uid="{00000000-0005-0000-0000-0000F2000000}"/>
    <cellStyle name="Calculation 4 2 7 3" xfId="275" xr:uid="{00000000-0005-0000-0000-0000F3000000}"/>
    <cellStyle name="Calculation 4 2 8" xfId="276" xr:uid="{00000000-0005-0000-0000-0000F4000000}"/>
    <cellStyle name="Calculation 4 2 8 2" xfId="277" xr:uid="{00000000-0005-0000-0000-0000F5000000}"/>
    <cellStyle name="Calculation 4 2 8 2 2" xfId="278" xr:uid="{00000000-0005-0000-0000-0000F6000000}"/>
    <cellStyle name="Calculation 4 2 8 3" xfId="279" xr:uid="{00000000-0005-0000-0000-0000F7000000}"/>
    <cellStyle name="Calculation 4 2 9" xfId="280" xr:uid="{00000000-0005-0000-0000-0000F8000000}"/>
    <cellStyle name="Calculation 4 2 9 2" xfId="281" xr:uid="{00000000-0005-0000-0000-0000F9000000}"/>
    <cellStyle name="Calculation 4 3" xfId="282" xr:uid="{00000000-0005-0000-0000-0000FA000000}"/>
    <cellStyle name="Calculation 4 3 2" xfId="283" xr:uid="{00000000-0005-0000-0000-0000FB000000}"/>
    <cellStyle name="Calculation 4 3 2 2" xfId="284" xr:uid="{00000000-0005-0000-0000-0000FC000000}"/>
    <cellStyle name="Calculation 4 3 3" xfId="285" xr:uid="{00000000-0005-0000-0000-0000FD000000}"/>
    <cellStyle name="Calculation 4 4" xfId="286" xr:uid="{00000000-0005-0000-0000-0000FE000000}"/>
    <cellStyle name="Calculation 4 4 2" xfId="287" xr:uid="{00000000-0005-0000-0000-0000FF000000}"/>
    <cellStyle name="Calculation 4 4 2 2" xfId="288" xr:uid="{00000000-0005-0000-0000-000000010000}"/>
    <cellStyle name="Calculation 4 4 3" xfId="289" xr:uid="{00000000-0005-0000-0000-000001010000}"/>
    <cellStyle name="Calculation 4 5" xfId="290" xr:uid="{00000000-0005-0000-0000-000002010000}"/>
    <cellStyle name="Calculation 4 5 2" xfId="291" xr:uid="{00000000-0005-0000-0000-000003010000}"/>
    <cellStyle name="Calculation 4 5 2 2" xfId="292" xr:uid="{00000000-0005-0000-0000-000004010000}"/>
    <cellStyle name="Calculation 4 5 3" xfId="293" xr:uid="{00000000-0005-0000-0000-000005010000}"/>
    <cellStyle name="Calculation 4 6" xfId="294" xr:uid="{00000000-0005-0000-0000-000006010000}"/>
    <cellStyle name="Calculation 4 6 2" xfId="295" xr:uid="{00000000-0005-0000-0000-000007010000}"/>
    <cellStyle name="Calculation 4 6 2 2" xfId="296" xr:uid="{00000000-0005-0000-0000-000008010000}"/>
    <cellStyle name="Calculation 4 6 3" xfId="297" xr:uid="{00000000-0005-0000-0000-000009010000}"/>
    <cellStyle name="Calculation 4 7" xfId="298" xr:uid="{00000000-0005-0000-0000-00000A010000}"/>
    <cellStyle name="Calculation 4 7 2" xfId="299" xr:uid="{00000000-0005-0000-0000-00000B010000}"/>
    <cellStyle name="Calculation 4 7 2 2" xfId="300" xr:uid="{00000000-0005-0000-0000-00000C010000}"/>
    <cellStyle name="Calculation 4 7 3" xfId="301" xr:uid="{00000000-0005-0000-0000-00000D010000}"/>
    <cellStyle name="Calculation 4 8" xfId="302" xr:uid="{00000000-0005-0000-0000-00000E010000}"/>
    <cellStyle name="Calculation 4 8 2" xfId="303" xr:uid="{00000000-0005-0000-0000-00000F010000}"/>
    <cellStyle name="Calculation 4 8 2 2" xfId="304" xr:uid="{00000000-0005-0000-0000-000010010000}"/>
    <cellStyle name="Calculation 4 8 3" xfId="305" xr:uid="{00000000-0005-0000-0000-000011010000}"/>
    <cellStyle name="Calculation 4 9" xfId="306" xr:uid="{00000000-0005-0000-0000-000012010000}"/>
    <cellStyle name="Calculation 4 9 2" xfId="307" xr:uid="{00000000-0005-0000-0000-000013010000}"/>
    <cellStyle name="Calculation 4 9 2 2" xfId="308" xr:uid="{00000000-0005-0000-0000-000014010000}"/>
    <cellStyle name="Calculation 4 9 3" xfId="309" xr:uid="{00000000-0005-0000-0000-000015010000}"/>
    <cellStyle name="ChartingText" xfId="310" xr:uid="{00000000-0005-0000-0000-000016010000}"/>
    <cellStyle name="Check Cell 2" xfId="311" xr:uid="{00000000-0005-0000-0000-000017010000}"/>
    <cellStyle name="Check Cell 2 2" xfId="312" xr:uid="{00000000-0005-0000-0000-000018010000}"/>
    <cellStyle name="Check Cell 3" xfId="313" xr:uid="{00000000-0005-0000-0000-000019010000}"/>
    <cellStyle name="Check Cell 4" xfId="314" xr:uid="{00000000-0005-0000-0000-00001A010000}"/>
    <cellStyle name="ColumnHeaderNormal" xfId="315" xr:uid="{00000000-0005-0000-0000-00001B010000}"/>
    <cellStyle name="Comma" xfId="1" builtinId="3"/>
    <cellStyle name="Comma 16" xfId="316" xr:uid="{00000000-0005-0000-0000-00001D010000}"/>
    <cellStyle name="Comma 2" xfId="3" xr:uid="{00000000-0005-0000-0000-00001E010000}"/>
    <cellStyle name="Comma 2 2" xfId="4" xr:uid="{00000000-0005-0000-0000-00001F010000}"/>
    <cellStyle name="Comma 2 2 2" xfId="317" xr:uid="{00000000-0005-0000-0000-000020010000}"/>
    <cellStyle name="Comma 2 2 2 2" xfId="318" xr:uid="{00000000-0005-0000-0000-000021010000}"/>
    <cellStyle name="Comma 2 2 2 3" xfId="319" xr:uid="{00000000-0005-0000-0000-000022010000}"/>
    <cellStyle name="Comma 2 3" xfId="320" xr:uid="{00000000-0005-0000-0000-000023010000}"/>
    <cellStyle name="Comma 2 4" xfId="321" xr:uid="{00000000-0005-0000-0000-000024010000}"/>
    <cellStyle name="Comma 2 5" xfId="322" xr:uid="{00000000-0005-0000-0000-000025010000}"/>
    <cellStyle name="Comma 3" xfId="5" xr:uid="{00000000-0005-0000-0000-000026010000}"/>
    <cellStyle name="Comma 3 2" xfId="6" xr:uid="{00000000-0005-0000-0000-000027010000}"/>
    <cellStyle name="Comma 4" xfId="7" xr:uid="{00000000-0005-0000-0000-000028010000}"/>
    <cellStyle name="Comma 4 2" xfId="323" xr:uid="{00000000-0005-0000-0000-000029010000}"/>
    <cellStyle name="Comma 4 2 2" xfId="324" xr:uid="{00000000-0005-0000-0000-00002A010000}"/>
    <cellStyle name="Comma 4 3" xfId="325" xr:uid="{00000000-0005-0000-0000-00002B010000}"/>
    <cellStyle name="Comma 4 4" xfId="326" xr:uid="{00000000-0005-0000-0000-00002C010000}"/>
    <cellStyle name="Comma 5" xfId="8" xr:uid="{00000000-0005-0000-0000-00002D010000}"/>
    <cellStyle name="Comma 5 2" xfId="327" xr:uid="{00000000-0005-0000-0000-00002E010000}"/>
    <cellStyle name="Comma 5 3" xfId="9" xr:uid="{00000000-0005-0000-0000-00002F010000}"/>
    <cellStyle name="Comma 6" xfId="10" xr:uid="{00000000-0005-0000-0000-000030010000}"/>
    <cellStyle name="Comma 6 2" xfId="328" xr:uid="{00000000-0005-0000-0000-000031010000}"/>
    <cellStyle name="Comma 7" xfId="11" xr:uid="{00000000-0005-0000-0000-000032010000}"/>
    <cellStyle name="Comma 7 2" xfId="329" xr:uid="{00000000-0005-0000-0000-000033010000}"/>
    <cellStyle name="Comma 8" xfId="330" xr:uid="{00000000-0005-0000-0000-000034010000}"/>
    <cellStyle name="Currency" xfId="980" builtinId="4"/>
    <cellStyle name="Currency 2" xfId="12" xr:uid="{00000000-0005-0000-0000-000036010000}"/>
    <cellStyle name="Currency 2 2" xfId="30" xr:uid="{00000000-0005-0000-0000-000037010000}"/>
    <cellStyle name="Currency 2 2 2" xfId="331" xr:uid="{00000000-0005-0000-0000-000038010000}"/>
    <cellStyle name="Currency 2 2 2 2" xfId="332" xr:uid="{00000000-0005-0000-0000-000039010000}"/>
    <cellStyle name="Currency 2 2 2 3" xfId="333" xr:uid="{00000000-0005-0000-0000-00003A010000}"/>
    <cellStyle name="Currency 2 3" xfId="334" xr:uid="{00000000-0005-0000-0000-00003B010000}"/>
    <cellStyle name="Currency 3" xfId="13" xr:uid="{00000000-0005-0000-0000-00003C010000}"/>
    <cellStyle name="Currency 3 2" xfId="335" xr:uid="{00000000-0005-0000-0000-00003D010000}"/>
    <cellStyle name="Currency 3 2 2" xfId="336" xr:uid="{00000000-0005-0000-0000-00003E010000}"/>
    <cellStyle name="Currency 3 3" xfId="337" xr:uid="{00000000-0005-0000-0000-00003F010000}"/>
    <cellStyle name="Currency 3 4" xfId="338" xr:uid="{00000000-0005-0000-0000-000040010000}"/>
    <cellStyle name="Currency 4" xfId="339" xr:uid="{00000000-0005-0000-0000-000041010000}"/>
    <cellStyle name="Currency 5" xfId="340" xr:uid="{00000000-0005-0000-0000-000042010000}"/>
    <cellStyle name="Explanatory Text 2" xfId="341" xr:uid="{00000000-0005-0000-0000-000043010000}"/>
    <cellStyle name="Explanatory Text 2 2" xfId="342" xr:uid="{00000000-0005-0000-0000-000044010000}"/>
    <cellStyle name="Explanatory Text 3" xfId="343" xr:uid="{00000000-0005-0000-0000-000045010000}"/>
    <cellStyle name="Explanatory Text 4" xfId="344" xr:uid="{00000000-0005-0000-0000-000046010000}"/>
    <cellStyle name="g4Num" xfId="345" xr:uid="{00000000-0005-0000-0000-000047010000}"/>
    <cellStyle name="g4Percent" xfId="346" xr:uid="{00000000-0005-0000-0000-000048010000}"/>
    <cellStyle name="gAsDays" xfId="347" xr:uid="{00000000-0005-0000-0000-000049010000}"/>
    <cellStyle name="gAsMultiple" xfId="348" xr:uid="{00000000-0005-0000-0000-00004A010000}"/>
    <cellStyle name="gAsNum" xfId="349" xr:uid="{00000000-0005-0000-0000-00004B010000}"/>
    <cellStyle name="gAsPercent" xfId="350" xr:uid="{00000000-0005-0000-0000-00004C010000}"/>
    <cellStyle name="gAsText" xfId="351" xr:uid="{00000000-0005-0000-0000-00004D010000}"/>
    <cellStyle name="gColumnTop" xfId="352" xr:uid="{00000000-0005-0000-0000-00004E010000}"/>
    <cellStyle name="gDays" xfId="353" xr:uid="{00000000-0005-0000-0000-00004F010000}"/>
    <cellStyle name="gHeading" xfId="354" xr:uid="{00000000-0005-0000-0000-000050010000}"/>
    <cellStyle name="gLastStep" xfId="355" xr:uid="{00000000-0005-0000-0000-000051010000}"/>
    <cellStyle name="gMultiple" xfId="356" xr:uid="{00000000-0005-0000-0000-000052010000}"/>
    <cellStyle name="gNum" xfId="357" xr:uid="{00000000-0005-0000-0000-000053010000}"/>
    <cellStyle name="Good 2" xfId="358" xr:uid="{00000000-0005-0000-0000-000054010000}"/>
    <cellStyle name="Good 2 2" xfId="359" xr:uid="{00000000-0005-0000-0000-000055010000}"/>
    <cellStyle name="Good 3" xfId="360" xr:uid="{00000000-0005-0000-0000-000056010000}"/>
    <cellStyle name="Good 4" xfId="361" xr:uid="{00000000-0005-0000-0000-000057010000}"/>
    <cellStyle name="gPercent" xfId="362" xr:uid="{00000000-0005-0000-0000-000058010000}"/>
    <cellStyle name="gText" xfId="363" xr:uid="{00000000-0005-0000-0000-000059010000}"/>
    <cellStyle name="gUSD" xfId="364" xr:uid="{00000000-0005-0000-0000-00005A010000}"/>
    <cellStyle name="Heading 1 2" xfId="365" xr:uid="{00000000-0005-0000-0000-00005B010000}"/>
    <cellStyle name="Heading 1 2 2" xfId="366" xr:uid="{00000000-0005-0000-0000-00005C010000}"/>
    <cellStyle name="Heading 1 3" xfId="367" xr:uid="{00000000-0005-0000-0000-00005D010000}"/>
    <cellStyle name="Heading 1 4" xfId="368" xr:uid="{00000000-0005-0000-0000-00005E010000}"/>
    <cellStyle name="Heading 2 2" xfId="369" xr:uid="{00000000-0005-0000-0000-00005F010000}"/>
    <cellStyle name="Heading 2 2 2" xfId="370" xr:uid="{00000000-0005-0000-0000-000060010000}"/>
    <cellStyle name="Heading 2 3" xfId="371" xr:uid="{00000000-0005-0000-0000-000061010000}"/>
    <cellStyle name="Heading 2 4" xfId="372" xr:uid="{00000000-0005-0000-0000-000062010000}"/>
    <cellStyle name="Heading 3 2" xfId="373" xr:uid="{00000000-0005-0000-0000-000063010000}"/>
    <cellStyle name="Heading 3 2 2" xfId="374" xr:uid="{00000000-0005-0000-0000-000064010000}"/>
    <cellStyle name="Heading 3 3" xfId="375" xr:uid="{00000000-0005-0000-0000-000065010000}"/>
    <cellStyle name="Heading 3 3 2" xfId="376" xr:uid="{00000000-0005-0000-0000-000066010000}"/>
    <cellStyle name="Heading 3 3 3" xfId="377" xr:uid="{00000000-0005-0000-0000-000067010000}"/>
    <cellStyle name="Heading 3 3 4" xfId="378" xr:uid="{00000000-0005-0000-0000-000068010000}"/>
    <cellStyle name="Heading 3 4" xfId="379" xr:uid="{00000000-0005-0000-0000-000069010000}"/>
    <cellStyle name="Heading 3 4 2" xfId="380" xr:uid="{00000000-0005-0000-0000-00006A010000}"/>
    <cellStyle name="Heading 3 4 3" xfId="381" xr:uid="{00000000-0005-0000-0000-00006B010000}"/>
    <cellStyle name="Heading 3 4 4" xfId="382" xr:uid="{00000000-0005-0000-0000-00006C010000}"/>
    <cellStyle name="Heading 4 2" xfId="383" xr:uid="{00000000-0005-0000-0000-00006D010000}"/>
    <cellStyle name="Heading 4 2 2" xfId="384" xr:uid="{00000000-0005-0000-0000-00006E010000}"/>
    <cellStyle name="Heading 4 3" xfId="385" xr:uid="{00000000-0005-0000-0000-00006F010000}"/>
    <cellStyle name="Heading 4 4" xfId="386" xr:uid="{00000000-0005-0000-0000-000070010000}"/>
    <cellStyle name="Hyperlink 2" xfId="14" xr:uid="{00000000-0005-0000-0000-000071010000}"/>
    <cellStyle name="Input 2" xfId="387" xr:uid="{00000000-0005-0000-0000-000072010000}"/>
    <cellStyle name="Input 2 2" xfId="388" xr:uid="{00000000-0005-0000-0000-000073010000}"/>
    <cellStyle name="Input 3" xfId="389" xr:uid="{00000000-0005-0000-0000-000074010000}"/>
    <cellStyle name="Input 3 10" xfId="390" xr:uid="{00000000-0005-0000-0000-000075010000}"/>
    <cellStyle name="Input 3 10 2" xfId="391" xr:uid="{00000000-0005-0000-0000-000076010000}"/>
    <cellStyle name="Input 3 11" xfId="392" xr:uid="{00000000-0005-0000-0000-000077010000}"/>
    <cellStyle name="Input 3 2" xfId="393" xr:uid="{00000000-0005-0000-0000-000078010000}"/>
    <cellStyle name="Input 3 2 10" xfId="394" xr:uid="{00000000-0005-0000-0000-000079010000}"/>
    <cellStyle name="Input 3 2 2" xfId="395" xr:uid="{00000000-0005-0000-0000-00007A010000}"/>
    <cellStyle name="Input 3 2 2 2" xfId="396" xr:uid="{00000000-0005-0000-0000-00007B010000}"/>
    <cellStyle name="Input 3 2 2 2 2" xfId="397" xr:uid="{00000000-0005-0000-0000-00007C010000}"/>
    <cellStyle name="Input 3 2 2 3" xfId="398" xr:uid="{00000000-0005-0000-0000-00007D010000}"/>
    <cellStyle name="Input 3 2 3" xfId="399" xr:uid="{00000000-0005-0000-0000-00007E010000}"/>
    <cellStyle name="Input 3 2 3 2" xfId="400" xr:uid="{00000000-0005-0000-0000-00007F010000}"/>
    <cellStyle name="Input 3 2 3 2 2" xfId="401" xr:uid="{00000000-0005-0000-0000-000080010000}"/>
    <cellStyle name="Input 3 2 3 3" xfId="402" xr:uid="{00000000-0005-0000-0000-000081010000}"/>
    <cellStyle name="Input 3 2 4" xfId="403" xr:uid="{00000000-0005-0000-0000-000082010000}"/>
    <cellStyle name="Input 3 2 4 2" xfId="404" xr:uid="{00000000-0005-0000-0000-000083010000}"/>
    <cellStyle name="Input 3 2 4 2 2" xfId="405" xr:uid="{00000000-0005-0000-0000-000084010000}"/>
    <cellStyle name="Input 3 2 4 3" xfId="406" xr:uid="{00000000-0005-0000-0000-000085010000}"/>
    <cellStyle name="Input 3 2 5" xfId="407" xr:uid="{00000000-0005-0000-0000-000086010000}"/>
    <cellStyle name="Input 3 2 5 2" xfId="408" xr:uid="{00000000-0005-0000-0000-000087010000}"/>
    <cellStyle name="Input 3 2 5 2 2" xfId="409" xr:uid="{00000000-0005-0000-0000-000088010000}"/>
    <cellStyle name="Input 3 2 5 3" xfId="410" xr:uid="{00000000-0005-0000-0000-000089010000}"/>
    <cellStyle name="Input 3 2 6" xfId="411" xr:uid="{00000000-0005-0000-0000-00008A010000}"/>
    <cellStyle name="Input 3 2 6 2" xfId="412" xr:uid="{00000000-0005-0000-0000-00008B010000}"/>
    <cellStyle name="Input 3 2 6 2 2" xfId="413" xr:uid="{00000000-0005-0000-0000-00008C010000}"/>
    <cellStyle name="Input 3 2 6 3" xfId="414" xr:uid="{00000000-0005-0000-0000-00008D010000}"/>
    <cellStyle name="Input 3 2 7" xfId="415" xr:uid="{00000000-0005-0000-0000-00008E010000}"/>
    <cellStyle name="Input 3 2 7 2" xfId="416" xr:uid="{00000000-0005-0000-0000-00008F010000}"/>
    <cellStyle name="Input 3 2 7 2 2" xfId="417" xr:uid="{00000000-0005-0000-0000-000090010000}"/>
    <cellStyle name="Input 3 2 7 3" xfId="418" xr:uid="{00000000-0005-0000-0000-000091010000}"/>
    <cellStyle name="Input 3 2 8" xfId="419" xr:uid="{00000000-0005-0000-0000-000092010000}"/>
    <cellStyle name="Input 3 2 8 2" xfId="420" xr:uid="{00000000-0005-0000-0000-000093010000}"/>
    <cellStyle name="Input 3 2 8 2 2" xfId="421" xr:uid="{00000000-0005-0000-0000-000094010000}"/>
    <cellStyle name="Input 3 2 8 3" xfId="422" xr:uid="{00000000-0005-0000-0000-000095010000}"/>
    <cellStyle name="Input 3 2 9" xfId="423" xr:uid="{00000000-0005-0000-0000-000096010000}"/>
    <cellStyle name="Input 3 2 9 2" xfId="424" xr:uid="{00000000-0005-0000-0000-000097010000}"/>
    <cellStyle name="Input 3 3" xfId="425" xr:uid="{00000000-0005-0000-0000-000098010000}"/>
    <cellStyle name="Input 3 3 2" xfId="426" xr:uid="{00000000-0005-0000-0000-000099010000}"/>
    <cellStyle name="Input 3 3 2 2" xfId="427" xr:uid="{00000000-0005-0000-0000-00009A010000}"/>
    <cellStyle name="Input 3 3 3" xfId="428" xr:uid="{00000000-0005-0000-0000-00009B010000}"/>
    <cellStyle name="Input 3 4" xfId="429" xr:uid="{00000000-0005-0000-0000-00009C010000}"/>
    <cellStyle name="Input 3 4 2" xfId="430" xr:uid="{00000000-0005-0000-0000-00009D010000}"/>
    <cellStyle name="Input 3 4 2 2" xfId="431" xr:uid="{00000000-0005-0000-0000-00009E010000}"/>
    <cellStyle name="Input 3 4 3" xfId="432" xr:uid="{00000000-0005-0000-0000-00009F010000}"/>
    <cellStyle name="Input 3 5" xfId="433" xr:uid="{00000000-0005-0000-0000-0000A0010000}"/>
    <cellStyle name="Input 3 5 2" xfId="434" xr:uid="{00000000-0005-0000-0000-0000A1010000}"/>
    <cellStyle name="Input 3 5 2 2" xfId="435" xr:uid="{00000000-0005-0000-0000-0000A2010000}"/>
    <cellStyle name="Input 3 5 3" xfId="436" xr:uid="{00000000-0005-0000-0000-0000A3010000}"/>
    <cellStyle name="Input 3 6" xfId="437" xr:uid="{00000000-0005-0000-0000-0000A4010000}"/>
    <cellStyle name="Input 3 6 2" xfId="438" xr:uid="{00000000-0005-0000-0000-0000A5010000}"/>
    <cellStyle name="Input 3 6 2 2" xfId="439" xr:uid="{00000000-0005-0000-0000-0000A6010000}"/>
    <cellStyle name="Input 3 6 3" xfId="440" xr:uid="{00000000-0005-0000-0000-0000A7010000}"/>
    <cellStyle name="Input 3 7" xfId="441" xr:uid="{00000000-0005-0000-0000-0000A8010000}"/>
    <cellStyle name="Input 3 7 2" xfId="442" xr:uid="{00000000-0005-0000-0000-0000A9010000}"/>
    <cellStyle name="Input 3 7 2 2" xfId="443" xr:uid="{00000000-0005-0000-0000-0000AA010000}"/>
    <cellStyle name="Input 3 7 3" xfId="444" xr:uid="{00000000-0005-0000-0000-0000AB010000}"/>
    <cellStyle name="Input 3 8" xfId="445" xr:uid="{00000000-0005-0000-0000-0000AC010000}"/>
    <cellStyle name="Input 3 8 2" xfId="446" xr:uid="{00000000-0005-0000-0000-0000AD010000}"/>
    <cellStyle name="Input 3 8 2 2" xfId="447" xr:uid="{00000000-0005-0000-0000-0000AE010000}"/>
    <cellStyle name="Input 3 8 3" xfId="448" xr:uid="{00000000-0005-0000-0000-0000AF010000}"/>
    <cellStyle name="Input 3 9" xfId="449" xr:uid="{00000000-0005-0000-0000-0000B0010000}"/>
    <cellStyle name="Input 3 9 2" xfId="450" xr:uid="{00000000-0005-0000-0000-0000B1010000}"/>
    <cellStyle name="Input 3 9 2 2" xfId="451" xr:uid="{00000000-0005-0000-0000-0000B2010000}"/>
    <cellStyle name="Input 3 9 3" xfId="452" xr:uid="{00000000-0005-0000-0000-0000B3010000}"/>
    <cellStyle name="Input 4" xfId="453" xr:uid="{00000000-0005-0000-0000-0000B4010000}"/>
    <cellStyle name="Input 4 10" xfId="454" xr:uid="{00000000-0005-0000-0000-0000B5010000}"/>
    <cellStyle name="Input 4 10 2" xfId="455" xr:uid="{00000000-0005-0000-0000-0000B6010000}"/>
    <cellStyle name="Input 4 11" xfId="456" xr:uid="{00000000-0005-0000-0000-0000B7010000}"/>
    <cellStyle name="Input 4 2" xfId="457" xr:uid="{00000000-0005-0000-0000-0000B8010000}"/>
    <cellStyle name="Input 4 2 10" xfId="458" xr:uid="{00000000-0005-0000-0000-0000B9010000}"/>
    <cellStyle name="Input 4 2 2" xfId="459" xr:uid="{00000000-0005-0000-0000-0000BA010000}"/>
    <cellStyle name="Input 4 2 2 2" xfId="460" xr:uid="{00000000-0005-0000-0000-0000BB010000}"/>
    <cellStyle name="Input 4 2 2 2 2" xfId="461" xr:uid="{00000000-0005-0000-0000-0000BC010000}"/>
    <cellStyle name="Input 4 2 2 3" xfId="462" xr:uid="{00000000-0005-0000-0000-0000BD010000}"/>
    <cellStyle name="Input 4 2 3" xfId="463" xr:uid="{00000000-0005-0000-0000-0000BE010000}"/>
    <cellStyle name="Input 4 2 3 2" xfId="464" xr:uid="{00000000-0005-0000-0000-0000BF010000}"/>
    <cellStyle name="Input 4 2 3 2 2" xfId="465" xr:uid="{00000000-0005-0000-0000-0000C0010000}"/>
    <cellStyle name="Input 4 2 3 3" xfId="466" xr:uid="{00000000-0005-0000-0000-0000C1010000}"/>
    <cellStyle name="Input 4 2 4" xfId="467" xr:uid="{00000000-0005-0000-0000-0000C2010000}"/>
    <cellStyle name="Input 4 2 4 2" xfId="468" xr:uid="{00000000-0005-0000-0000-0000C3010000}"/>
    <cellStyle name="Input 4 2 4 2 2" xfId="469" xr:uid="{00000000-0005-0000-0000-0000C4010000}"/>
    <cellStyle name="Input 4 2 4 3" xfId="470" xr:uid="{00000000-0005-0000-0000-0000C5010000}"/>
    <cellStyle name="Input 4 2 5" xfId="471" xr:uid="{00000000-0005-0000-0000-0000C6010000}"/>
    <cellStyle name="Input 4 2 5 2" xfId="472" xr:uid="{00000000-0005-0000-0000-0000C7010000}"/>
    <cellStyle name="Input 4 2 5 2 2" xfId="473" xr:uid="{00000000-0005-0000-0000-0000C8010000}"/>
    <cellStyle name="Input 4 2 5 3" xfId="474" xr:uid="{00000000-0005-0000-0000-0000C9010000}"/>
    <cellStyle name="Input 4 2 6" xfId="475" xr:uid="{00000000-0005-0000-0000-0000CA010000}"/>
    <cellStyle name="Input 4 2 6 2" xfId="476" xr:uid="{00000000-0005-0000-0000-0000CB010000}"/>
    <cellStyle name="Input 4 2 6 2 2" xfId="477" xr:uid="{00000000-0005-0000-0000-0000CC010000}"/>
    <cellStyle name="Input 4 2 6 3" xfId="478" xr:uid="{00000000-0005-0000-0000-0000CD010000}"/>
    <cellStyle name="Input 4 2 7" xfId="479" xr:uid="{00000000-0005-0000-0000-0000CE010000}"/>
    <cellStyle name="Input 4 2 7 2" xfId="480" xr:uid="{00000000-0005-0000-0000-0000CF010000}"/>
    <cellStyle name="Input 4 2 7 2 2" xfId="481" xr:uid="{00000000-0005-0000-0000-0000D0010000}"/>
    <cellStyle name="Input 4 2 7 3" xfId="482" xr:uid="{00000000-0005-0000-0000-0000D1010000}"/>
    <cellStyle name="Input 4 2 8" xfId="483" xr:uid="{00000000-0005-0000-0000-0000D2010000}"/>
    <cellStyle name="Input 4 2 8 2" xfId="484" xr:uid="{00000000-0005-0000-0000-0000D3010000}"/>
    <cellStyle name="Input 4 2 8 2 2" xfId="485" xr:uid="{00000000-0005-0000-0000-0000D4010000}"/>
    <cellStyle name="Input 4 2 8 3" xfId="486" xr:uid="{00000000-0005-0000-0000-0000D5010000}"/>
    <cellStyle name="Input 4 2 9" xfId="487" xr:uid="{00000000-0005-0000-0000-0000D6010000}"/>
    <cellStyle name="Input 4 2 9 2" xfId="488" xr:uid="{00000000-0005-0000-0000-0000D7010000}"/>
    <cellStyle name="Input 4 3" xfId="489" xr:uid="{00000000-0005-0000-0000-0000D8010000}"/>
    <cellStyle name="Input 4 3 2" xfId="490" xr:uid="{00000000-0005-0000-0000-0000D9010000}"/>
    <cellStyle name="Input 4 3 2 2" xfId="491" xr:uid="{00000000-0005-0000-0000-0000DA010000}"/>
    <cellStyle name="Input 4 3 3" xfId="492" xr:uid="{00000000-0005-0000-0000-0000DB010000}"/>
    <cellStyle name="Input 4 4" xfId="493" xr:uid="{00000000-0005-0000-0000-0000DC010000}"/>
    <cellStyle name="Input 4 4 2" xfId="494" xr:uid="{00000000-0005-0000-0000-0000DD010000}"/>
    <cellStyle name="Input 4 4 2 2" xfId="495" xr:uid="{00000000-0005-0000-0000-0000DE010000}"/>
    <cellStyle name="Input 4 4 3" xfId="496" xr:uid="{00000000-0005-0000-0000-0000DF010000}"/>
    <cellStyle name="Input 4 5" xfId="497" xr:uid="{00000000-0005-0000-0000-0000E0010000}"/>
    <cellStyle name="Input 4 5 2" xfId="498" xr:uid="{00000000-0005-0000-0000-0000E1010000}"/>
    <cellStyle name="Input 4 5 2 2" xfId="499" xr:uid="{00000000-0005-0000-0000-0000E2010000}"/>
    <cellStyle name="Input 4 5 3" xfId="500" xr:uid="{00000000-0005-0000-0000-0000E3010000}"/>
    <cellStyle name="Input 4 6" xfId="501" xr:uid="{00000000-0005-0000-0000-0000E4010000}"/>
    <cellStyle name="Input 4 6 2" xfId="502" xr:uid="{00000000-0005-0000-0000-0000E5010000}"/>
    <cellStyle name="Input 4 6 2 2" xfId="503" xr:uid="{00000000-0005-0000-0000-0000E6010000}"/>
    <cellStyle name="Input 4 6 3" xfId="504" xr:uid="{00000000-0005-0000-0000-0000E7010000}"/>
    <cellStyle name="Input 4 7" xfId="505" xr:uid="{00000000-0005-0000-0000-0000E8010000}"/>
    <cellStyle name="Input 4 7 2" xfId="506" xr:uid="{00000000-0005-0000-0000-0000E9010000}"/>
    <cellStyle name="Input 4 7 2 2" xfId="507" xr:uid="{00000000-0005-0000-0000-0000EA010000}"/>
    <cellStyle name="Input 4 7 3" xfId="508" xr:uid="{00000000-0005-0000-0000-0000EB010000}"/>
    <cellStyle name="Input 4 8" xfId="509" xr:uid="{00000000-0005-0000-0000-0000EC010000}"/>
    <cellStyle name="Input 4 8 2" xfId="510" xr:uid="{00000000-0005-0000-0000-0000ED010000}"/>
    <cellStyle name="Input 4 8 2 2" xfId="511" xr:uid="{00000000-0005-0000-0000-0000EE010000}"/>
    <cellStyle name="Input 4 8 3" xfId="512" xr:uid="{00000000-0005-0000-0000-0000EF010000}"/>
    <cellStyle name="Input 4 9" xfId="513" xr:uid="{00000000-0005-0000-0000-0000F0010000}"/>
    <cellStyle name="Input 4 9 2" xfId="514" xr:uid="{00000000-0005-0000-0000-0000F1010000}"/>
    <cellStyle name="Input 4 9 2 2" xfId="515" xr:uid="{00000000-0005-0000-0000-0000F2010000}"/>
    <cellStyle name="Input 4 9 3" xfId="516" xr:uid="{00000000-0005-0000-0000-0000F3010000}"/>
    <cellStyle name="Invisible" xfId="517" xr:uid="{00000000-0005-0000-0000-0000F4010000}"/>
    <cellStyle name="Linked Cell 2" xfId="518" xr:uid="{00000000-0005-0000-0000-0000F5010000}"/>
    <cellStyle name="Linked Cell 2 2" xfId="519" xr:uid="{00000000-0005-0000-0000-0000F6010000}"/>
    <cellStyle name="Linked Cell 3" xfId="520" xr:uid="{00000000-0005-0000-0000-0000F7010000}"/>
    <cellStyle name="Linked Cell 4" xfId="521" xr:uid="{00000000-0005-0000-0000-0000F8010000}"/>
    <cellStyle name="Neutral 2" xfId="522" xr:uid="{00000000-0005-0000-0000-0000F9010000}"/>
    <cellStyle name="Neutral 2 2" xfId="523" xr:uid="{00000000-0005-0000-0000-0000FA010000}"/>
    <cellStyle name="Neutral 3" xfId="524" xr:uid="{00000000-0005-0000-0000-0000FB010000}"/>
    <cellStyle name="Neutral 4" xfId="525" xr:uid="{00000000-0005-0000-0000-0000FC010000}"/>
    <cellStyle name="NewColumnHeaderNormal" xfId="526" xr:uid="{00000000-0005-0000-0000-0000FD010000}"/>
    <cellStyle name="NewSectionHeaderNormal" xfId="527" xr:uid="{00000000-0005-0000-0000-0000FE010000}"/>
    <cellStyle name="NewTitleNormal" xfId="528" xr:uid="{00000000-0005-0000-0000-0000FF010000}"/>
    <cellStyle name="Normal" xfId="0" builtinId="0"/>
    <cellStyle name="Normal 10" xfId="529" xr:uid="{00000000-0005-0000-0000-000001020000}"/>
    <cellStyle name="Normal 11" xfId="530" xr:uid="{00000000-0005-0000-0000-000002020000}"/>
    <cellStyle name="Normal 2" xfId="15" xr:uid="{00000000-0005-0000-0000-000003020000}"/>
    <cellStyle name="Normal 2 2" xfId="16" xr:uid="{00000000-0005-0000-0000-000004020000}"/>
    <cellStyle name="Normal 2 2 2" xfId="28" xr:uid="{00000000-0005-0000-0000-000005020000}"/>
    <cellStyle name="Normal 2 2 2 2" xfId="29" xr:uid="{00000000-0005-0000-0000-000006020000}"/>
    <cellStyle name="Normal 2 2 2 3" xfId="531" xr:uid="{00000000-0005-0000-0000-000007020000}"/>
    <cellStyle name="Normal 2 3" xfId="532" xr:uid="{00000000-0005-0000-0000-000008020000}"/>
    <cellStyle name="Normal 2 4" xfId="533" xr:uid="{00000000-0005-0000-0000-000009020000}"/>
    <cellStyle name="Normal 2 5" xfId="534" xr:uid="{00000000-0005-0000-0000-00000A020000}"/>
    <cellStyle name="Normal 3" xfId="17" xr:uid="{00000000-0005-0000-0000-00000B020000}"/>
    <cellStyle name="Normal 3 2" xfId="535" xr:uid="{00000000-0005-0000-0000-00000C020000}"/>
    <cellStyle name="Normal 3 2 2" xfId="536" xr:uid="{00000000-0005-0000-0000-00000D020000}"/>
    <cellStyle name="Normal 3 2 2 2" xfId="537" xr:uid="{00000000-0005-0000-0000-00000E020000}"/>
    <cellStyle name="Normal 3 2 2 3" xfId="538" xr:uid="{00000000-0005-0000-0000-00000F020000}"/>
    <cellStyle name="Normal 3 3" xfId="539" xr:uid="{00000000-0005-0000-0000-000010020000}"/>
    <cellStyle name="Normal 4" xfId="18" xr:uid="{00000000-0005-0000-0000-000011020000}"/>
    <cellStyle name="Normal 4 2" xfId="19" xr:uid="{00000000-0005-0000-0000-000012020000}"/>
    <cellStyle name="Normal 4 2 2" xfId="540" xr:uid="{00000000-0005-0000-0000-000013020000}"/>
    <cellStyle name="Normal 4 2 3" xfId="541" xr:uid="{00000000-0005-0000-0000-000014020000}"/>
    <cellStyle name="Normal 5" xfId="20" xr:uid="{00000000-0005-0000-0000-000015020000}"/>
    <cellStyle name="Normal 5 2" xfId="31" xr:uid="{00000000-0005-0000-0000-000016020000}"/>
    <cellStyle name="Normal 5 2 2" xfId="542" xr:uid="{00000000-0005-0000-0000-000017020000}"/>
    <cellStyle name="Normal 5 2 3" xfId="543" xr:uid="{00000000-0005-0000-0000-000018020000}"/>
    <cellStyle name="Normal 5 2 4" xfId="544" xr:uid="{00000000-0005-0000-0000-000019020000}"/>
    <cellStyle name="Normal 5 3" xfId="545" xr:uid="{00000000-0005-0000-0000-00001A020000}"/>
    <cellStyle name="Normal 5 3 2" xfId="546" xr:uid="{00000000-0005-0000-0000-00001B020000}"/>
    <cellStyle name="Normal 5 3 3" xfId="547" xr:uid="{00000000-0005-0000-0000-00001C020000}"/>
    <cellStyle name="Normal 5 3 4" xfId="548" xr:uid="{00000000-0005-0000-0000-00001D020000}"/>
    <cellStyle name="Normal 5 4" xfId="549" xr:uid="{00000000-0005-0000-0000-00001E020000}"/>
    <cellStyle name="Normal 5 4 2" xfId="550" xr:uid="{00000000-0005-0000-0000-00001F020000}"/>
    <cellStyle name="Normal 5 4 3" xfId="551" xr:uid="{00000000-0005-0000-0000-000020020000}"/>
    <cellStyle name="Normal 5 4 4" xfId="552" xr:uid="{00000000-0005-0000-0000-000021020000}"/>
    <cellStyle name="Normal 5 5" xfId="553" xr:uid="{00000000-0005-0000-0000-000022020000}"/>
    <cellStyle name="Normal 5 6" xfId="554" xr:uid="{00000000-0005-0000-0000-000023020000}"/>
    <cellStyle name="Normal 5 7" xfId="555" xr:uid="{00000000-0005-0000-0000-000024020000}"/>
    <cellStyle name="Normal 6" xfId="21" xr:uid="{00000000-0005-0000-0000-000025020000}"/>
    <cellStyle name="Normal 6 2" xfId="22" xr:uid="{00000000-0005-0000-0000-000026020000}"/>
    <cellStyle name="Normal 7" xfId="23" xr:uid="{00000000-0005-0000-0000-000027020000}"/>
    <cellStyle name="Normal 7 2" xfId="556" xr:uid="{00000000-0005-0000-0000-000028020000}"/>
    <cellStyle name="Normal 7 3" xfId="557" xr:uid="{00000000-0005-0000-0000-000029020000}"/>
    <cellStyle name="Normal 7 4" xfId="558" xr:uid="{00000000-0005-0000-0000-00002A020000}"/>
    <cellStyle name="Normal 7 5" xfId="559" xr:uid="{00000000-0005-0000-0000-00002B020000}"/>
    <cellStyle name="Normal 8" xfId="560" xr:uid="{00000000-0005-0000-0000-00002C020000}"/>
    <cellStyle name="Normal 8 2" xfId="561" xr:uid="{00000000-0005-0000-0000-00002D020000}"/>
    <cellStyle name="Normal 8 2 2" xfId="562" xr:uid="{00000000-0005-0000-0000-00002E020000}"/>
    <cellStyle name="Normal 8 2 2 2" xfId="563" xr:uid="{00000000-0005-0000-0000-00002F020000}"/>
    <cellStyle name="Normal 8 2 3" xfId="564" xr:uid="{00000000-0005-0000-0000-000030020000}"/>
    <cellStyle name="Normal 8 3" xfId="565" xr:uid="{00000000-0005-0000-0000-000031020000}"/>
    <cellStyle name="Normal 9" xfId="566" xr:uid="{00000000-0005-0000-0000-000032020000}"/>
    <cellStyle name="Normal 9 2" xfId="567" xr:uid="{00000000-0005-0000-0000-000033020000}"/>
    <cellStyle name="Normal_PSCB financials reporting template" xfId="2" xr:uid="{00000000-0005-0000-0000-000034020000}"/>
    <cellStyle name="Note 2" xfId="568" xr:uid="{00000000-0005-0000-0000-000035020000}"/>
    <cellStyle name="Note 2 2" xfId="569" xr:uid="{00000000-0005-0000-0000-000036020000}"/>
    <cellStyle name="Note 2 3" xfId="570" xr:uid="{00000000-0005-0000-0000-000037020000}"/>
    <cellStyle name="Note 2 4" xfId="571" xr:uid="{00000000-0005-0000-0000-000038020000}"/>
    <cellStyle name="Note 2 5" xfId="572" xr:uid="{00000000-0005-0000-0000-000039020000}"/>
    <cellStyle name="Note 3" xfId="573" xr:uid="{00000000-0005-0000-0000-00003A020000}"/>
    <cellStyle name="Note 3 10" xfId="574" xr:uid="{00000000-0005-0000-0000-00003B020000}"/>
    <cellStyle name="Note 3 10 2" xfId="575" xr:uid="{00000000-0005-0000-0000-00003C020000}"/>
    <cellStyle name="Note 3 11" xfId="576" xr:uid="{00000000-0005-0000-0000-00003D020000}"/>
    <cellStyle name="Note 3 2" xfId="577" xr:uid="{00000000-0005-0000-0000-00003E020000}"/>
    <cellStyle name="Note 3 2 10" xfId="578" xr:uid="{00000000-0005-0000-0000-00003F020000}"/>
    <cellStyle name="Note 3 2 2" xfId="579" xr:uid="{00000000-0005-0000-0000-000040020000}"/>
    <cellStyle name="Note 3 2 2 2" xfId="580" xr:uid="{00000000-0005-0000-0000-000041020000}"/>
    <cellStyle name="Note 3 2 2 2 2" xfId="581" xr:uid="{00000000-0005-0000-0000-000042020000}"/>
    <cellStyle name="Note 3 2 2 3" xfId="582" xr:uid="{00000000-0005-0000-0000-000043020000}"/>
    <cellStyle name="Note 3 2 3" xfId="583" xr:uid="{00000000-0005-0000-0000-000044020000}"/>
    <cellStyle name="Note 3 2 3 2" xfId="584" xr:uid="{00000000-0005-0000-0000-000045020000}"/>
    <cellStyle name="Note 3 2 3 2 2" xfId="585" xr:uid="{00000000-0005-0000-0000-000046020000}"/>
    <cellStyle name="Note 3 2 3 3" xfId="586" xr:uid="{00000000-0005-0000-0000-000047020000}"/>
    <cellStyle name="Note 3 2 4" xfId="587" xr:uid="{00000000-0005-0000-0000-000048020000}"/>
    <cellStyle name="Note 3 2 4 2" xfId="588" xr:uid="{00000000-0005-0000-0000-000049020000}"/>
    <cellStyle name="Note 3 2 4 2 2" xfId="589" xr:uid="{00000000-0005-0000-0000-00004A020000}"/>
    <cellStyle name="Note 3 2 4 3" xfId="590" xr:uid="{00000000-0005-0000-0000-00004B020000}"/>
    <cellStyle name="Note 3 2 5" xfId="591" xr:uid="{00000000-0005-0000-0000-00004C020000}"/>
    <cellStyle name="Note 3 2 5 2" xfId="592" xr:uid="{00000000-0005-0000-0000-00004D020000}"/>
    <cellStyle name="Note 3 2 5 2 2" xfId="593" xr:uid="{00000000-0005-0000-0000-00004E020000}"/>
    <cellStyle name="Note 3 2 5 3" xfId="594" xr:uid="{00000000-0005-0000-0000-00004F020000}"/>
    <cellStyle name="Note 3 2 6" xfId="595" xr:uid="{00000000-0005-0000-0000-000050020000}"/>
    <cellStyle name="Note 3 2 6 2" xfId="596" xr:uid="{00000000-0005-0000-0000-000051020000}"/>
    <cellStyle name="Note 3 2 6 2 2" xfId="597" xr:uid="{00000000-0005-0000-0000-000052020000}"/>
    <cellStyle name="Note 3 2 6 3" xfId="598" xr:uid="{00000000-0005-0000-0000-000053020000}"/>
    <cellStyle name="Note 3 2 7" xfId="599" xr:uid="{00000000-0005-0000-0000-000054020000}"/>
    <cellStyle name="Note 3 2 7 2" xfId="600" xr:uid="{00000000-0005-0000-0000-000055020000}"/>
    <cellStyle name="Note 3 2 7 2 2" xfId="601" xr:uid="{00000000-0005-0000-0000-000056020000}"/>
    <cellStyle name="Note 3 2 7 3" xfId="602" xr:uid="{00000000-0005-0000-0000-000057020000}"/>
    <cellStyle name="Note 3 2 8" xfId="603" xr:uid="{00000000-0005-0000-0000-000058020000}"/>
    <cellStyle name="Note 3 2 8 2" xfId="604" xr:uid="{00000000-0005-0000-0000-000059020000}"/>
    <cellStyle name="Note 3 2 8 2 2" xfId="605" xr:uid="{00000000-0005-0000-0000-00005A020000}"/>
    <cellStyle name="Note 3 2 8 3" xfId="606" xr:uid="{00000000-0005-0000-0000-00005B020000}"/>
    <cellStyle name="Note 3 2 9" xfId="607" xr:uid="{00000000-0005-0000-0000-00005C020000}"/>
    <cellStyle name="Note 3 2 9 2" xfId="608" xr:uid="{00000000-0005-0000-0000-00005D020000}"/>
    <cellStyle name="Note 3 3" xfId="609" xr:uid="{00000000-0005-0000-0000-00005E020000}"/>
    <cellStyle name="Note 3 3 2" xfId="610" xr:uid="{00000000-0005-0000-0000-00005F020000}"/>
    <cellStyle name="Note 3 3 2 2" xfId="611" xr:uid="{00000000-0005-0000-0000-000060020000}"/>
    <cellStyle name="Note 3 3 3" xfId="612" xr:uid="{00000000-0005-0000-0000-000061020000}"/>
    <cellStyle name="Note 3 4" xfId="613" xr:uid="{00000000-0005-0000-0000-000062020000}"/>
    <cellStyle name="Note 3 4 2" xfId="614" xr:uid="{00000000-0005-0000-0000-000063020000}"/>
    <cellStyle name="Note 3 4 2 2" xfId="615" xr:uid="{00000000-0005-0000-0000-000064020000}"/>
    <cellStyle name="Note 3 4 3" xfId="616" xr:uid="{00000000-0005-0000-0000-000065020000}"/>
    <cellStyle name="Note 3 5" xfId="617" xr:uid="{00000000-0005-0000-0000-000066020000}"/>
    <cellStyle name="Note 3 5 2" xfId="618" xr:uid="{00000000-0005-0000-0000-000067020000}"/>
    <cellStyle name="Note 3 5 2 2" xfId="619" xr:uid="{00000000-0005-0000-0000-000068020000}"/>
    <cellStyle name="Note 3 5 3" xfId="620" xr:uid="{00000000-0005-0000-0000-000069020000}"/>
    <cellStyle name="Note 3 6" xfId="621" xr:uid="{00000000-0005-0000-0000-00006A020000}"/>
    <cellStyle name="Note 3 6 2" xfId="622" xr:uid="{00000000-0005-0000-0000-00006B020000}"/>
    <cellStyle name="Note 3 6 2 2" xfId="623" xr:uid="{00000000-0005-0000-0000-00006C020000}"/>
    <cellStyle name="Note 3 6 3" xfId="624" xr:uid="{00000000-0005-0000-0000-00006D020000}"/>
    <cellStyle name="Note 3 7" xfId="625" xr:uid="{00000000-0005-0000-0000-00006E020000}"/>
    <cellStyle name="Note 3 7 2" xfId="626" xr:uid="{00000000-0005-0000-0000-00006F020000}"/>
    <cellStyle name="Note 3 7 2 2" xfId="627" xr:uid="{00000000-0005-0000-0000-000070020000}"/>
    <cellStyle name="Note 3 7 3" xfId="628" xr:uid="{00000000-0005-0000-0000-000071020000}"/>
    <cellStyle name="Note 3 8" xfId="629" xr:uid="{00000000-0005-0000-0000-000072020000}"/>
    <cellStyle name="Note 3 8 2" xfId="630" xr:uid="{00000000-0005-0000-0000-000073020000}"/>
    <cellStyle name="Note 3 8 2 2" xfId="631" xr:uid="{00000000-0005-0000-0000-000074020000}"/>
    <cellStyle name="Note 3 8 3" xfId="632" xr:uid="{00000000-0005-0000-0000-000075020000}"/>
    <cellStyle name="Note 3 9" xfId="633" xr:uid="{00000000-0005-0000-0000-000076020000}"/>
    <cellStyle name="Note 3 9 2" xfId="634" xr:uid="{00000000-0005-0000-0000-000077020000}"/>
    <cellStyle name="Note 3 9 2 2" xfId="635" xr:uid="{00000000-0005-0000-0000-000078020000}"/>
    <cellStyle name="Note 3 9 3" xfId="636" xr:uid="{00000000-0005-0000-0000-000079020000}"/>
    <cellStyle name="Note 4" xfId="637" xr:uid="{00000000-0005-0000-0000-00007A020000}"/>
    <cellStyle name="Note 5" xfId="638" xr:uid="{00000000-0005-0000-0000-00007B020000}"/>
    <cellStyle name="Note 5 10" xfId="639" xr:uid="{00000000-0005-0000-0000-00007C020000}"/>
    <cellStyle name="Note 5 10 2" xfId="640" xr:uid="{00000000-0005-0000-0000-00007D020000}"/>
    <cellStyle name="Note 5 11" xfId="641" xr:uid="{00000000-0005-0000-0000-00007E020000}"/>
    <cellStyle name="Note 5 2" xfId="642" xr:uid="{00000000-0005-0000-0000-00007F020000}"/>
    <cellStyle name="Note 5 2 10" xfId="643" xr:uid="{00000000-0005-0000-0000-000080020000}"/>
    <cellStyle name="Note 5 2 2" xfId="644" xr:uid="{00000000-0005-0000-0000-000081020000}"/>
    <cellStyle name="Note 5 2 2 2" xfId="645" xr:uid="{00000000-0005-0000-0000-000082020000}"/>
    <cellStyle name="Note 5 2 2 2 2" xfId="646" xr:uid="{00000000-0005-0000-0000-000083020000}"/>
    <cellStyle name="Note 5 2 2 3" xfId="647" xr:uid="{00000000-0005-0000-0000-000084020000}"/>
    <cellStyle name="Note 5 2 3" xfId="648" xr:uid="{00000000-0005-0000-0000-000085020000}"/>
    <cellStyle name="Note 5 2 3 2" xfId="649" xr:uid="{00000000-0005-0000-0000-000086020000}"/>
    <cellStyle name="Note 5 2 3 2 2" xfId="650" xr:uid="{00000000-0005-0000-0000-000087020000}"/>
    <cellStyle name="Note 5 2 3 3" xfId="651" xr:uid="{00000000-0005-0000-0000-000088020000}"/>
    <cellStyle name="Note 5 2 4" xfId="652" xr:uid="{00000000-0005-0000-0000-000089020000}"/>
    <cellStyle name="Note 5 2 4 2" xfId="653" xr:uid="{00000000-0005-0000-0000-00008A020000}"/>
    <cellStyle name="Note 5 2 4 2 2" xfId="654" xr:uid="{00000000-0005-0000-0000-00008B020000}"/>
    <cellStyle name="Note 5 2 4 3" xfId="655" xr:uid="{00000000-0005-0000-0000-00008C020000}"/>
    <cellStyle name="Note 5 2 5" xfId="656" xr:uid="{00000000-0005-0000-0000-00008D020000}"/>
    <cellStyle name="Note 5 2 5 2" xfId="657" xr:uid="{00000000-0005-0000-0000-00008E020000}"/>
    <cellStyle name="Note 5 2 5 2 2" xfId="658" xr:uid="{00000000-0005-0000-0000-00008F020000}"/>
    <cellStyle name="Note 5 2 5 3" xfId="659" xr:uid="{00000000-0005-0000-0000-000090020000}"/>
    <cellStyle name="Note 5 2 6" xfId="660" xr:uid="{00000000-0005-0000-0000-000091020000}"/>
    <cellStyle name="Note 5 2 6 2" xfId="661" xr:uid="{00000000-0005-0000-0000-000092020000}"/>
    <cellStyle name="Note 5 2 6 2 2" xfId="662" xr:uid="{00000000-0005-0000-0000-000093020000}"/>
    <cellStyle name="Note 5 2 6 3" xfId="663" xr:uid="{00000000-0005-0000-0000-000094020000}"/>
    <cellStyle name="Note 5 2 7" xfId="664" xr:uid="{00000000-0005-0000-0000-000095020000}"/>
    <cellStyle name="Note 5 2 7 2" xfId="665" xr:uid="{00000000-0005-0000-0000-000096020000}"/>
    <cellStyle name="Note 5 2 7 2 2" xfId="666" xr:uid="{00000000-0005-0000-0000-000097020000}"/>
    <cellStyle name="Note 5 2 7 3" xfId="667" xr:uid="{00000000-0005-0000-0000-000098020000}"/>
    <cellStyle name="Note 5 2 8" xfId="668" xr:uid="{00000000-0005-0000-0000-000099020000}"/>
    <cellStyle name="Note 5 2 8 2" xfId="669" xr:uid="{00000000-0005-0000-0000-00009A020000}"/>
    <cellStyle name="Note 5 2 8 2 2" xfId="670" xr:uid="{00000000-0005-0000-0000-00009B020000}"/>
    <cellStyle name="Note 5 2 8 3" xfId="671" xr:uid="{00000000-0005-0000-0000-00009C020000}"/>
    <cellStyle name="Note 5 2 9" xfId="672" xr:uid="{00000000-0005-0000-0000-00009D020000}"/>
    <cellStyle name="Note 5 2 9 2" xfId="673" xr:uid="{00000000-0005-0000-0000-00009E020000}"/>
    <cellStyle name="Note 5 3" xfId="674" xr:uid="{00000000-0005-0000-0000-00009F020000}"/>
    <cellStyle name="Note 5 3 2" xfId="675" xr:uid="{00000000-0005-0000-0000-0000A0020000}"/>
    <cellStyle name="Note 5 3 2 2" xfId="676" xr:uid="{00000000-0005-0000-0000-0000A1020000}"/>
    <cellStyle name="Note 5 3 3" xfId="677" xr:uid="{00000000-0005-0000-0000-0000A2020000}"/>
    <cellStyle name="Note 5 4" xfId="678" xr:uid="{00000000-0005-0000-0000-0000A3020000}"/>
    <cellStyle name="Note 5 4 2" xfId="679" xr:uid="{00000000-0005-0000-0000-0000A4020000}"/>
    <cellStyle name="Note 5 4 2 2" xfId="680" xr:uid="{00000000-0005-0000-0000-0000A5020000}"/>
    <cellStyle name="Note 5 4 3" xfId="681" xr:uid="{00000000-0005-0000-0000-0000A6020000}"/>
    <cellStyle name="Note 5 5" xfId="682" xr:uid="{00000000-0005-0000-0000-0000A7020000}"/>
    <cellStyle name="Note 5 5 2" xfId="683" xr:uid="{00000000-0005-0000-0000-0000A8020000}"/>
    <cellStyle name="Note 5 5 2 2" xfId="684" xr:uid="{00000000-0005-0000-0000-0000A9020000}"/>
    <cellStyle name="Note 5 5 3" xfId="685" xr:uid="{00000000-0005-0000-0000-0000AA020000}"/>
    <cellStyle name="Note 5 6" xfId="686" xr:uid="{00000000-0005-0000-0000-0000AB020000}"/>
    <cellStyle name="Note 5 6 2" xfId="687" xr:uid="{00000000-0005-0000-0000-0000AC020000}"/>
    <cellStyle name="Note 5 6 2 2" xfId="688" xr:uid="{00000000-0005-0000-0000-0000AD020000}"/>
    <cellStyle name="Note 5 6 3" xfId="689" xr:uid="{00000000-0005-0000-0000-0000AE020000}"/>
    <cellStyle name="Note 5 7" xfId="690" xr:uid="{00000000-0005-0000-0000-0000AF020000}"/>
    <cellStyle name="Note 5 7 2" xfId="691" xr:uid="{00000000-0005-0000-0000-0000B0020000}"/>
    <cellStyle name="Note 5 7 2 2" xfId="692" xr:uid="{00000000-0005-0000-0000-0000B1020000}"/>
    <cellStyle name="Note 5 7 3" xfId="693" xr:uid="{00000000-0005-0000-0000-0000B2020000}"/>
    <cellStyle name="Note 5 8" xfId="694" xr:uid="{00000000-0005-0000-0000-0000B3020000}"/>
    <cellStyle name="Note 5 8 2" xfId="695" xr:uid="{00000000-0005-0000-0000-0000B4020000}"/>
    <cellStyle name="Note 5 8 2 2" xfId="696" xr:uid="{00000000-0005-0000-0000-0000B5020000}"/>
    <cellStyle name="Note 5 8 3" xfId="697" xr:uid="{00000000-0005-0000-0000-0000B6020000}"/>
    <cellStyle name="Note 5 9" xfId="698" xr:uid="{00000000-0005-0000-0000-0000B7020000}"/>
    <cellStyle name="Note 5 9 2" xfId="699" xr:uid="{00000000-0005-0000-0000-0000B8020000}"/>
    <cellStyle name="Note 5 9 2 2" xfId="700" xr:uid="{00000000-0005-0000-0000-0000B9020000}"/>
    <cellStyle name="Note 5 9 3" xfId="701" xr:uid="{00000000-0005-0000-0000-0000BA020000}"/>
    <cellStyle name="Output 2" xfId="702" xr:uid="{00000000-0005-0000-0000-0000BB020000}"/>
    <cellStyle name="Output 2 2" xfId="703" xr:uid="{00000000-0005-0000-0000-0000BC020000}"/>
    <cellStyle name="Output 3" xfId="704" xr:uid="{00000000-0005-0000-0000-0000BD020000}"/>
    <cellStyle name="Output 3 10" xfId="705" xr:uid="{00000000-0005-0000-0000-0000BE020000}"/>
    <cellStyle name="Output 3 10 2" xfId="706" xr:uid="{00000000-0005-0000-0000-0000BF020000}"/>
    <cellStyle name="Output 3 11" xfId="707" xr:uid="{00000000-0005-0000-0000-0000C0020000}"/>
    <cellStyle name="Output 3 2" xfId="708" xr:uid="{00000000-0005-0000-0000-0000C1020000}"/>
    <cellStyle name="Output 3 2 10" xfId="709" xr:uid="{00000000-0005-0000-0000-0000C2020000}"/>
    <cellStyle name="Output 3 2 2" xfId="710" xr:uid="{00000000-0005-0000-0000-0000C3020000}"/>
    <cellStyle name="Output 3 2 2 2" xfId="711" xr:uid="{00000000-0005-0000-0000-0000C4020000}"/>
    <cellStyle name="Output 3 2 2 2 2" xfId="712" xr:uid="{00000000-0005-0000-0000-0000C5020000}"/>
    <cellStyle name="Output 3 2 2 3" xfId="713" xr:uid="{00000000-0005-0000-0000-0000C6020000}"/>
    <cellStyle name="Output 3 2 3" xfId="714" xr:uid="{00000000-0005-0000-0000-0000C7020000}"/>
    <cellStyle name="Output 3 2 3 2" xfId="715" xr:uid="{00000000-0005-0000-0000-0000C8020000}"/>
    <cellStyle name="Output 3 2 3 2 2" xfId="716" xr:uid="{00000000-0005-0000-0000-0000C9020000}"/>
    <cellStyle name="Output 3 2 3 3" xfId="717" xr:uid="{00000000-0005-0000-0000-0000CA020000}"/>
    <cellStyle name="Output 3 2 4" xfId="718" xr:uid="{00000000-0005-0000-0000-0000CB020000}"/>
    <cellStyle name="Output 3 2 4 2" xfId="719" xr:uid="{00000000-0005-0000-0000-0000CC020000}"/>
    <cellStyle name="Output 3 2 4 2 2" xfId="720" xr:uid="{00000000-0005-0000-0000-0000CD020000}"/>
    <cellStyle name="Output 3 2 4 3" xfId="721" xr:uid="{00000000-0005-0000-0000-0000CE020000}"/>
    <cellStyle name="Output 3 2 5" xfId="722" xr:uid="{00000000-0005-0000-0000-0000CF020000}"/>
    <cellStyle name="Output 3 2 5 2" xfId="723" xr:uid="{00000000-0005-0000-0000-0000D0020000}"/>
    <cellStyle name="Output 3 2 5 2 2" xfId="724" xr:uid="{00000000-0005-0000-0000-0000D1020000}"/>
    <cellStyle name="Output 3 2 5 3" xfId="725" xr:uid="{00000000-0005-0000-0000-0000D2020000}"/>
    <cellStyle name="Output 3 2 6" xfId="726" xr:uid="{00000000-0005-0000-0000-0000D3020000}"/>
    <cellStyle name="Output 3 2 6 2" xfId="727" xr:uid="{00000000-0005-0000-0000-0000D4020000}"/>
    <cellStyle name="Output 3 2 6 2 2" xfId="728" xr:uid="{00000000-0005-0000-0000-0000D5020000}"/>
    <cellStyle name="Output 3 2 6 3" xfId="729" xr:uid="{00000000-0005-0000-0000-0000D6020000}"/>
    <cellStyle name="Output 3 2 7" xfId="730" xr:uid="{00000000-0005-0000-0000-0000D7020000}"/>
    <cellStyle name="Output 3 2 7 2" xfId="731" xr:uid="{00000000-0005-0000-0000-0000D8020000}"/>
    <cellStyle name="Output 3 2 7 2 2" xfId="732" xr:uid="{00000000-0005-0000-0000-0000D9020000}"/>
    <cellStyle name="Output 3 2 7 3" xfId="733" xr:uid="{00000000-0005-0000-0000-0000DA020000}"/>
    <cellStyle name="Output 3 2 8" xfId="734" xr:uid="{00000000-0005-0000-0000-0000DB020000}"/>
    <cellStyle name="Output 3 2 8 2" xfId="735" xr:uid="{00000000-0005-0000-0000-0000DC020000}"/>
    <cellStyle name="Output 3 2 8 2 2" xfId="736" xr:uid="{00000000-0005-0000-0000-0000DD020000}"/>
    <cellStyle name="Output 3 2 8 3" xfId="737" xr:uid="{00000000-0005-0000-0000-0000DE020000}"/>
    <cellStyle name="Output 3 2 9" xfId="738" xr:uid="{00000000-0005-0000-0000-0000DF020000}"/>
    <cellStyle name="Output 3 2 9 2" xfId="739" xr:uid="{00000000-0005-0000-0000-0000E0020000}"/>
    <cellStyle name="Output 3 3" xfId="740" xr:uid="{00000000-0005-0000-0000-0000E1020000}"/>
    <cellStyle name="Output 3 3 2" xfId="741" xr:uid="{00000000-0005-0000-0000-0000E2020000}"/>
    <cellStyle name="Output 3 3 2 2" xfId="742" xr:uid="{00000000-0005-0000-0000-0000E3020000}"/>
    <cellStyle name="Output 3 3 3" xfId="743" xr:uid="{00000000-0005-0000-0000-0000E4020000}"/>
    <cellStyle name="Output 3 4" xfId="744" xr:uid="{00000000-0005-0000-0000-0000E5020000}"/>
    <cellStyle name="Output 3 4 2" xfId="745" xr:uid="{00000000-0005-0000-0000-0000E6020000}"/>
    <cellStyle name="Output 3 4 2 2" xfId="746" xr:uid="{00000000-0005-0000-0000-0000E7020000}"/>
    <cellStyle name="Output 3 4 3" xfId="747" xr:uid="{00000000-0005-0000-0000-0000E8020000}"/>
    <cellStyle name="Output 3 5" xfId="748" xr:uid="{00000000-0005-0000-0000-0000E9020000}"/>
    <cellStyle name="Output 3 5 2" xfId="749" xr:uid="{00000000-0005-0000-0000-0000EA020000}"/>
    <cellStyle name="Output 3 5 2 2" xfId="750" xr:uid="{00000000-0005-0000-0000-0000EB020000}"/>
    <cellStyle name="Output 3 5 3" xfId="751" xr:uid="{00000000-0005-0000-0000-0000EC020000}"/>
    <cellStyle name="Output 3 6" xfId="752" xr:uid="{00000000-0005-0000-0000-0000ED020000}"/>
    <cellStyle name="Output 3 6 2" xfId="753" xr:uid="{00000000-0005-0000-0000-0000EE020000}"/>
    <cellStyle name="Output 3 6 2 2" xfId="754" xr:uid="{00000000-0005-0000-0000-0000EF020000}"/>
    <cellStyle name="Output 3 6 3" xfId="755" xr:uid="{00000000-0005-0000-0000-0000F0020000}"/>
    <cellStyle name="Output 3 7" xfId="756" xr:uid="{00000000-0005-0000-0000-0000F1020000}"/>
    <cellStyle name="Output 3 7 2" xfId="757" xr:uid="{00000000-0005-0000-0000-0000F2020000}"/>
    <cellStyle name="Output 3 7 2 2" xfId="758" xr:uid="{00000000-0005-0000-0000-0000F3020000}"/>
    <cellStyle name="Output 3 7 3" xfId="759" xr:uid="{00000000-0005-0000-0000-0000F4020000}"/>
    <cellStyle name="Output 3 8" xfId="760" xr:uid="{00000000-0005-0000-0000-0000F5020000}"/>
    <cellStyle name="Output 3 8 2" xfId="761" xr:uid="{00000000-0005-0000-0000-0000F6020000}"/>
    <cellStyle name="Output 3 8 2 2" xfId="762" xr:uid="{00000000-0005-0000-0000-0000F7020000}"/>
    <cellStyle name="Output 3 8 3" xfId="763" xr:uid="{00000000-0005-0000-0000-0000F8020000}"/>
    <cellStyle name="Output 3 9" xfId="764" xr:uid="{00000000-0005-0000-0000-0000F9020000}"/>
    <cellStyle name="Output 3 9 2" xfId="765" xr:uid="{00000000-0005-0000-0000-0000FA020000}"/>
    <cellStyle name="Output 3 9 2 2" xfId="766" xr:uid="{00000000-0005-0000-0000-0000FB020000}"/>
    <cellStyle name="Output 3 9 3" xfId="767" xr:uid="{00000000-0005-0000-0000-0000FC020000}"/>
    <cellStyle name="Output 4" xfId="768" xr:uid="{00000000-0005-0000-0000-0000FD020000}"/>
    <cellStyle name="Output 4 10" xfId="769" xr:uid="{00000000-0005-0000-0000-0000FE020000}"/>
    <cellStyle name="Output 4 10 2" xfId="770" xr:uid="{00000000-0005-0000-0000-0000FF020000}"/>
    <cellStyle name="Output 4 11" xfId="771" xr:uid="{00000000-0005-0000-0000-000000030000}"/>
    <cellStyle name="Output 4 2" xfId="772" xr:uid="{00000000-0005-0000-0000-000001030000}"/>
    <cellStyle name="Output 4 2 10" xfId="773" xr:uid="{00000000-0005-0000-0000-000002030000}"/>
    <cellStyle name="Output 4 2 2" xfId="774" xr:uid="{00000000-0005-0000-0000-000003030000}"/>
    <cellStyle name="Output 4 2 2 2" xfId="775" xr:uid="{00000000-0005-0000-0000-000004030000}"/>
    <cellStyle name="Output 4 2 2 2 2" xfId="776" xr:uid="{00000000-0005-0000-0000-000005030000}"/>
    <cellStyle name="Output 4 2 2 3" xfId="777" xr:uid="{00000000-0005-0000-0000-000006030000}"/>
    <cellStyle name="Output 4 2 3" xfId="778" xr:uid="{00000000-0005-0000-0000-000007030000}"/>
    <cellStyle name="Output 4 2 3 2" xfId="779" xr:uid="{00000000-0005-0000-0000-000008030000}"/>
    <cellStyle name="Output 4 2 3 2 2" xfId="780" xr:uid="{00000000-0005-0000-0000-000009030000}"/>
    <cellStyle name="Output 4 2 3 3" xfId="781" xr:uid="{00000000-0005-0000-0000-00000A030000}"/>
    <cellStyle name="Output 4 2 4" xfId="782" xr:uid="{00000000-0005-0000-0000-00000B030000}"/>
    <cellStyle name="Output 4 2 4 2" xfId="783" xr:uid="{00000000-0005-0000-0000-00000C030000}"/>
    <cellStyle name="Output 4 2 4 2 2" xfId="784" xr:uid="{00000000-0005-0000-0000-00000D030000}"/>
    <cellStyle name="Output 4 2 4 3" xfId="785" xr:uid="{00000000-0005-0000-0000-00000E030000}"/>
    <cellStyle name="Output 4 2 5" xfId="786" xr:uid="{00000000-0005-0000-0000-00000F030000}"/>
    <cellStyle name="Output 4 2 5 2" xfId="787" xr:uid="{00000000-0005-0000-0000-000010030000}"/>
    <cellStyle name="Output 4 2 5 2 2" xfId="788" xr:uid="{00000000-0005-0000-0000-000011030000}"/>
    <cellStyle name="Output 4 2 5 3" xfId="789" xr:uid="{00000000-0005-0000-0000-000012030000}"/>
    <cellStyle name="Output 4 2 6" xfId="790" xr:uid="{00000000-0005-0000-0000-000013030000}"/>
    <cellStyle name="Output 4 2 6 2" xfId="791" xr:uid="{00000000-0005-0000-0000-000014030000}"/>
    <cellStyle name="Output 4 2 6 2 2" xfId="792" xr:uid="{00000000-0005-0000-0000-000015030000}"/>
    <cellStyle name="Output 4 2 6 3" xfId="793" xr:uid="{00000000-0005-0000-0000-000016030000}"/>
    <cellStyle name="Output 4 2 7" xfId="794" xr:uid="{00000000-0005-0000-0000-000017030000}"/>
    <cellStyle name="Output 4 2 7 2" xfId="795" xr:uid="{00000000-0005-0000-0000-000018030000}"/>
    <cellStyle name="Output 4 2 7 2 2" xfId="796" xr:uid="{00000000-0005-0000-0000-000019030000}"/>
    <cellStyle name="Output 4 2 7 3" xfId="797" xr:uid="{00000000-0005-0000-0000-00001A030000}"/>
    <cellStyle name="Output 4 2 8" xfId="798" xr:uid="{00000000-0005-0000-0000-00001B030000}"/>
    <cellStyle name="Output 4 2 8 2" xfId="799" xr:uid="{00000000-0005-0000-0000-00001C030000}"/>
    <cellStyle name="Output 4 2 8 2 2" xfId="800" xr:uid="{00000000-0005-0000-0000-00001D030000}"/>
    <cellStyle name="Output 4 2 8 3" xfId="801" xr:uid="{00000000-0005-0000-0000-00001E030000}"/>
    <cellStyle name="Output 4 2 9" xfId="802" xr:uid="{00000000-0005-0000-0000-00001F030000}"/>
    <cellStyle name="Output 4 2 9 2" xfId="803" xr:uid="{00000000-0005-0000-0000-000020030000}"/>
    <cellStyle name="Output 4 3" xfId="804" xr:uid="{00000000-0005-0000-0000-000021030000}"/>
    <cellStyle name="Output 4 3 2" xfId="805" xr:uid="{00000000-0005-0000-0000-000022030000}"/>
    <cellStyle name="Output 4 3 2 2" xfId="806" xr:uid="{00000000-0005-0000-0000-000023030000}"/>
    <cellStyle name="Output 4 3 3" xfId="807" xr:uid="{00000000-0005-0000-0000-000024030000}"/>
    <cellStyle name="Output 4 4" xfId="808" xr:uid="{00000000-0005-0000-0000-000025030000}"/>
    <cellStyle name="Output 4 4 2" xfId="809" xr:uid="{00000000-0005-0000-0000-000026030000}"/>
    <cellStyle name="Output 4 4 2 2" xfId="810" xr:uid="{00000000-0005-0000-0000-000027030000}"/>
    <cellStyle name="Output 4 4 3" xfId="811" xr:uid="{00000000-0005-0000-0000-000028030000}"/>
    <cellStyle name="Output 4 5" xfId="812" xr:uid="{00000000-0005-0000-0000-000029030000}"/>
    <cellStyle name="Output 4 5 2" xfId="813" xr:uid="{00000000-0005-0000-0000-00002A030000}"/>
    <cellStyle name="Output 4 5 2 2" xfId="814" xr:uid="{00000000-0005-0000-0000-00002B030000}"/>
    <cellStyle name="Output 4 5 3" xfId="815" xr:uid="{00000000-0005-0000-0000-00002C030000}"/>
    <cellStyle name="Output 4 6" xfId="816" xr:uid="{00000000-0005-0000-0000-00002D030000}"/>
    <cellStyle name="Output 4 6 2" xfId="817" xr:uid="{00000000-0005-0000-0000-00002E030000}"/>
    <cellStyle name="Output 4 6 2 2" xfId="818" xr:uid="{00000000-0005-0000-0000-00002F030000}"/>
    <cellStyle name="Output 4 6 3" xfId="819" xr:uid="{00000000-0005-0000-0000-000030030000}"/>
    <cellStyle name="Output 4 7" xfId="820" xr:uid="{00000000-0005-0000-0000-000031030000}"/>
    <cellStyle name="Output 4 7 2" xfId="821" xr:uid="{00000000-0005-0000-0000-000032030000}"/>
    <cellStyle name="Output 4 7 2 2" xfId="822" xr:uid="{00000000-0005-0000-0000-000033030000}"/>
    <cellStyle name="Output 4 7 3" xfId="823" xr:uid="{00000000-0005-0000-0000-000034030000}"/>
    <cellStyle name="Output 4 8" xfId="824" xr:uid="{00000000-0005-0000-0000-000035030000}"/>
    <cellStyle name="Output 4 8 2" xfId="825" xr:uid="{00000000-0005-0000-0000-000036030000}"/>
    <cellStyle name="Output 4 8 2 2" xfId="826" xr:uid="{00000000-0005-0000-0000-000037030000}"/>
    <cellStyle name="Output 4 8 3" xfId="827" xr:uid="{00000000-0005-0000-0000-000038030000}"/>
    <cellStyle name="Output 4 9" xfId="828" xr:uid="{00000000-0005-0000-0000-000039030000}"/>
    <cellStyle name="Output 4 9 2" xfId="829" xr:uid="{00000000-0005-0000-0000-00003A030000}"/>
    <cellStyle name="Output 4 9 2 2" xfId="830" xr:uid="{00000000-0005-0000-0000-00003B030000}"/>
    <cellStyle name="Output 4 9 3" xfId="831" xr:uid="{00000000-0005-0000-0000-00003C030000}"/>
    <cellStyle name="Percent 2" xfId="24" xr:uid="{00000000-0005-0000-0000-00003D030000}"/>
    <cellStyle name="Percent 2 2" xfId="832" xr:uid="{00000000-0005-0000-0000-00003E030000}"/>
    <cellStyle name="Percent 2 3" xfId="833" xr:uid="{00000000-0005-0000-0000-00003F030000}"/>
    <cellStyle name="Percent 3" xfId="25" xr:uid="{00000000-0005-0000-0000-000040030000}"/>
    <cellStyle name="Percent 3 2" xfId="834" xr:uid="{00000000-0005-0000-0000-000041030000}"/>
    <cellStyle name="Percent 4" xfId="26" xr:uid="{00000000-0005-0000-0000-000042030000}"/>
    <cellStyle name="Percent 5" xfId="27" xr:uid="{00000000-0005-0000-0000-000043030000}"/>
    <cellStyle name="SectionHeaderNormal" xfId="835" xr:uid="{00000000-0005-0000-0000-000044030000}"/>
    <cellStyle name="SubScript" xfId="836" xr:uid="{00000000-0005-0000-0000-000045030000}"/>
    <cellStyle name="SuperScript" xfId="837" xr:uid="{00000000-0005-0000-0000-000046030000}"/>
    <cellStyle name="TextBold" xfId="838" xr:uid="{00000000-0005-0000-0000-000047030000}"/>
    <cellStyle name="TextItalic" xfId="839" xr:uid="{00000000-0005-0000-0000-000048030000}"/>
    <cellStyle name="TextNormal" xfId="840" xr:uid="{00000000-0005-0000-0000-000049030000}"/>
    <cellStyle name="Title 2" xfId="841" xr:uid="{00000000-0005-0000-0000-00004A030000}"/>
    <cellStyle name="Title 2 2" xfId="842" xr:uid="{00000000-0005-0000-0000-00004B030000}"/>
    <cellStyle name="Title 3" xfId="843" xr:uid="{00000000-0005-0000-0000-00004C030000}"/>
    <cellStyle name="Title 4" xfId="844" xr:uid="{00000000-0005-0000-0000-00004D030000}"/>
    <cellStyle name="TitleNormal" xfId="845" xr:uid="{00000000-0005-0000-0000-00004E030000}"/>
    <cellStyle name="Total 2" xfId="846" xr:uid="{00000000-0005-0000-0000-00004F030000}"/>
    <cellStyle name="Total 2 2" xfId="847" xr:uid="{00000000-0005-0000-0000-000050030000}"/>
    <cellStyle name="Total 3" xfId="848" xr:uid="{00000000-0005-0000-0000-000051030000}"/>
    <cellStyle name="Total 3 10" xfId="849" xr:uid="{00000000-0005-0000-0000-000052030000}"/>
    <cellStyle name="Total 3 10 2" xfId="850" xr:uid="{00000000-0005-0000-0000-000053030000}"/>
    <cellStyle name="Total 3 11" xfId="851" xr:uid="{00000000-0005-0000-0000-000054030000}"/>
    <cellStyle name="Total 3 2" xfId="852" xr:uid="{00000000-0005-0000-0000-000055030000}"/>
    <cellStyle name="Total 3 2 10" xfId="853" xr:uid="{00000000-0005-0000-0000-000056030000}"/>
    <cellStyle name="Total 3 2 2" xfId="854" xr:uid="{00000000-0005-0000-0000-000057030000}"/>
    <cellStyle name="Total 3 2 2 2" xfId="855" xr:uid="{00000000-0005-0000-0000-000058030000}"/>
    <cellStyle name="Total 3 2 2 2 2" xfId="856" xr:uid="{00000000-0005-0000-0000-000059030000}"/>
    <cellStyle name="Total 3 2 2 3" xfId="857" xr:uid="{00000000-0005-0000-0000-00005A030000}"/>
    <cellStyle name="Total 3 2 3" xfId="858" xr:uid="{00000000-0005-0000-0000-00005B030000}"/>
    <cellStyle name="Total 3 2 3 2" xfId="859" xr:uid="{00000000-0005-0000-0000-00005C030000}"/>
    <cellStyle name="Total 3 2 3 2 2" xfId="860" xr:uid="{00000000-0005-0000-0000-00005D030000}"/>
    <cellStyle name="Total 3 2 3 3" xfId="861" xr:uid="{00000000-0005-0000-0000-00005E030000}"/>
    <cellStyle name="Total 3 2 4" xfId="862" xr:uid="{00000000-0005-0000-0000-00005F030000}"/>
    <cellStyle name="Total 3 2 4 2" xfId="863" xr:uid="{00000000-0005-0000-0000-000060030000}"/>
    <cellStyle name="Total 3 2 4 2 2" xfId="864" xr:uid="{00000000-0005-0000-0000-000061030000}"/>
    <cellStyle name="Total 3 2 4 3" xfId="865" xr:uid="{00000000-0005-0000-0000-000062030000}"/>
    <cellStyle name="Total 3 2 5" xfId="866" xr:uid="{00000000-0005-0000-0000-000063030000}"/>
    <cellStyle name="Total 3 2 5 2" xfId="867" xr:uid="{00000000-0005-0000-0000-000064030000}"/>
    <cellStyle name="Total 3 2 5 2 2" xfId="868" xr:uid="{00000000-0005-0000-0000-000065030000}"/>
    <cellStyle name="Total 3 2 5 3" xfId="869" xr:uid="{00000000-0005-0000-0000-000066030000}"/>
    <cellStyle name="Total 3 2 6" xfId="870" xr:uid="{00000000-0005-0000-0000-000067030000}"/>
    <cellStyle name="Total 3 2 6 2" xfId="871" xr:uid="{00000000-0005-0000-0000-000068030000}"/>
    <cellStyle name="Total 3 2 6 2 2" xfId="872" xr:uid="{00000000-0005-0000-0000-000069030000}"/>
    <cellStyle name="Total 3 2 6 3" xfId="873" xr:uid="{00000000-0005-0000-0000-00006A030000}"/>
    <cellStyle name="Total 3 2 7" xfId="874" xr:uid="{00000000-0005-0000-0000-00006B030000}"/>
    <cellStyle name="Total 3 2 7 2" xfId="875" xr:uid="{00000000-0005-0000-0000-00006C030000}"/>
    <cellStyle name="Total 3 2 7 2 2" xfId="876" xr:uid="{00000000-0005-0000-0000-00006D030000}"/>
    <cellStyle name="Total 3 2 7 3" xfId="877" xr:uid="{00000000-0005-0000-0000-00006E030000}"/>
    <cellStyle name="Total 3 2 8" xfId="878" xr:uid="{00000000-0005-0000-0000-00006F030000}"/>
    <cellStyle name="Total 3 2 8 2" xfId="879" xr:uid="{00000000-0005-0000-0000-000070030000}"/>
    <cellStyle name="Total 3 2 8 2 2" xfId="880" xr:uid="{00000000-0005-0000-0000-000071030000}"/>
    <cellStyle name="Total 3 2 8 3" xfId="881" xr:uid="{00000000-0005-0000-0000-000072030000}"/>
    <cellStyle name="Total 3 2 9" xfId="882" xr:uid="{00000000-0005-0000-0000-000073030000}"/>
    <cellStyle name="Total 3 2 9 2" xfId="883" xr:uid="{00000000-0005-0000-0000-000074030000}"/>
    <cellStyle name="Total 3 3" xfId="884" xr:uid="{00000000-0005-0000-0000-000075030000}"/>
    <cellStyle name="Total 3 3 2" xfId="885" xr:uid="{00000000-0005-0000-0000-000076030000}"/>
    <cellStyle name="Total 3 3 2 2" xfId="886" xr:uid="{00000000-0005-0000-0000-000077030000}"/>
    <cellStyle name="Total 3 3 3" xfId="887" xr:uid="{00000000-0005-0000-0000-000078030000}"/>
    <cellStyle name="Total 3 4" xfId="888" xr:uid="{00000000-0005-0000-0000-000079030000}"/>
    <cellStyle name="Total 3 4 2" xfId="889" xr:uid="{00000000-0005-0000-0000-00007A030000}"/>
    <cellStyle name="Total 3 4 2 2" xfId="890" xr:uid="{00000000-0005-0000-0000-00007B030000}"/>
    <cellStyle name="Total 3 4 3" xfId="891" xr:uid="{00000000-0005-0000-0000-00007C030000}"/>
    <cellStyle name="Total 3 5" xfId="892" xr:uid="{00000000-0005-0000-0000-00007D030000}"/>
    <cellStyle name="Total 3 5 2" xfId="893" xr:uid="{00000000-0005-0000-0000-00007E030000}"/>
    <cellStyle name="Total 3 5 2 2" xfId="894" xr:uid="{00000000-0005-0000-0000-00007F030000}"/>
    <cellStyle name="Total 3 5 3" xfId="895" xr:uid="{00000000-0005-0000-0000-000080030000}"/>
    <cellStyle name="Total 3 6" xfId="896" xr:uid="{00000000-0005-0000-0000-000081030000}"/>
    <cellStyle name="Total 3 6 2" xfId="897" xr:uid="{00000000-0005-0000-0000-000082030000}"/>
    <cellStyle name="Total 3 6 2 2" xfId="898" xr:uid="{00000000-0005-0000-0000-000083030000}"/>
    <cellStyle name="Total 3 6 3" xfId="899" xr:uid="{00000000-0005-0000-0000-000084030000}"/>
    <cellStyle name="Total 3 7" xfId="900" xr:uid="{00000000-0005-0000-0000-000085030000}"/>
    <cellStyle name="Total 3 7 2" xfId="901" xr:uid="{00000000-0005-0000-0000-000086030000}"/>
    <cellStyle name="Total 3 7 2 2" xfId="902" xr:uid="{00000000-0005-0000-0000-000087030000}"/>
    <cellStyle name="Total 3 7 3" xfId="903" xr:uid="{00000000-0005-0000-0000-000088030000}"/>
    <cellStyle name="Total 3 8" xfId="904" xr:uid="{00000000-0005-0000-0000-000089030000}"/>
    <cellStyle name="Total 3 8 2" xfId="905" xr:uid="{00000000-0005-0000-0000-00008A030000}"/>
    <cellStyle name="Total 3 8 2 2" xfId="906" xr:uid="{00000000-0005-0000-0000-00008B030000}"/>
    <cellStyle name="Total 3 8 3" xfId="907" xr:uid="{00000000-0005-0000-0000-00008C030000}"/>
    <cellStyle name="Total 3 9" xfId="908" xr:uid="{00000000-0005-0000-0000-00008D030000}"/>
    <cellStyle name="Total 3 9 2" xfId="909" xr:uid="{00000000-0005-0000-0000-00008E030000}"/>
    <cellStyle name="Total 3 9 2 2" xfId="910" xr:uid="{00000000-0005-0000-0000-00008F030000}"/>
    <cellStyle name="Total 3 9 3" xfId="911" xr:uid="{00000000-0005-0000-0000-000090030000}"/>
    <cellStyle name="Total 4" xfId="912" xr:uid="{00000000-0005-0000-0000-000091030000}"/>
    <cellStyle name="Total 4 10" xfId="913" xr:uid="{00000000-0005-0000-0000-000092030000}"/>
    <cellStyle name="Total 4 10 2" xfId="914" xr:uid="{00000000-0005-0000-0000-000093030000}"/>
    <cellStyle name="Total 4 11" xfId="915" xr:uid="{00000000-0005-0000-0000-000094030000}"/>
    <cellStyle name="Total 4 2" xfId="916" xr:uid="{00000000-0005-0000-0000-000095030000}"/>
    <cellStyle name="Total 4 2 10" xfId="917" xr:uid="{00000000-0005-0000-0000-000096030000}"/>
    <cellStyle name="Total 4 2 2" xfId="918" xr:uid="{00000000-0005-0000-0000-000097030000}"/>
    <cellStyle name="Total 4 2 2 2" xfId="919" xr:uid="{00000000-0005-0000-0000-000098030000}"/>
    <cellStyle name="Total 4 2 2 2 2" xfId="920" xr:uid="{00000000-0005-0000-0000-000099030000}"/>
    <cellStyle name="Total 4 2 2 3" xfId="921" xr:uid="{00000000-0005-0000-0000-00009A030000}"/>
    <cellStyle name="Total 4 2 3" xfId="922" xr:uid="{00000000-0005-0000-0000-00009B030000}"/>
    <cellStyle name="Total 4 2 3 2" xfId="923" xr:uid="{00000000-0005-0000-0000-00009C030000}"/>
    <cellStyle name="Total 4 2 3 2 2" xfId="924" xr:uid="{00000000-0005-0000-0000-00009D030000}"/>
    <cellStyle name="Total 4 2 3 3" xfId="925" xr:uid="{00000000-0005-0000-0000-00009E030000}"/>
    <cellStyle name="Total 4 2 4" xfId="926" xr:uid="{00000000-0005-0000-0000-00009F030000}"/>
    <cellStyle name="Total 4 2 4 2" xfId="927" xr:uid="{00000000-0005-0000-0000-0000A0030000}"/>
    <cellStyle name="Total 4 2 4 2 2" xfId="928" xr:uid="{00000000-0005-0000-0000-0000A1030000}"/>
    <cellStyle name="Total 4 2 4 3" xfId="929" xr:uid="{00000000-0005-0000-0000-0000A2030000}"/>
    <cellStyle name="Total 4 2 5" xfId="930" xr:uid="{00000000-0005-0000-0000-0000A3030000}"/>
    <cellStyle name="Total 4 2 5 2" xfId="931" xr:uid="{00000000-0005-0000-0000-0000A4030000}"/>
    <cellStyle name="Total 4 2 5 2 2" xfId="932" xr:uid="{00000000-0005-0000-0000-0000A5030000}"/>
    <cellStyle name="Total 4 2 5 3" xfId="933" xr:uid="{00000000-0005-0000-0000-0000A6030000}"/>
    <cellStyle name="Total 4 2 6" xfId="934" xr:uid="{00000000-0005-0000-0000-0000A7030000}"/>
    <cellStyle name="Total 4 2 6 2" xfId="935" xr:uid="{00000000-0005-0000-0000-0000A8030000}"/>
    <cellStyle name="Total 4 2 6 2 2" xfId="936" xr:uid="{00000000-0005-0000-0000-0000A9030000}"/>
    <cellStyle name="Total 4 2 6 3" xfId="937" xr:uid="{00000000-0005-0000-0000-0000AA030000}"/>
    <cellStyle name="Total 4 2 7" xfId="938" xr:uid="{00000000-0005-0000-0000-0000AB030000}"/>
    <cellStyle name="Total 4 2 7 2" xfId="939" xr:uid="{00000000-0005-0000-0000-0000AC030000}"/>
    <cellStyle name="Total 4 2 7 2 2" xfId="940" xr:uid="{00000000-0005-0000-0000-0000AD030000}"/>
    <cellStyle name="Total 4 2 7 3" xfId="941" xr:uid="{00000000-0005-0000-0000-0000AE030000}"/>
    <cellStyle name="Total 4 2 8" xfId="942" xr:uid="{00000000-0005-0000-0000-0000AF030000}"/>
    <cellStyle name="Total 4 2 8 2" xfId="943" xr:uid="{00000000-0005-0000-0000-0000B0030000}"/>
    <cellStyle name="Total 4 2 8 2 2" xfId="944" xr:uid="{00000000-0005-0000-0000-0000B1030000}"/>
    <cellStyle name="Total 4 2 8 3" xfId="945" xr:uid="{00000000-0005-0000-0000-0000B2030000}"/>
    <cellStyle name="Total 4 2 9" xfId="946" xr:uid="{00000000-0005-0000-0000-0000B3030000}"/>
    <cellStyle name="Total 4 2 9 2" xfId="947" xr:uid="{00000000-0005-0000-0000-0000B4030000}"/>
    <cellStyle name="Total 4 3" xfId="948" xr:uid="{00000000-0005-0000-0000-0000B5030000}"/>
    <cellStyle name="Total 4 3 2" xfId="949" xr:uid="{00000000-0005-0000-0000-0000B6030000}"/>
    <cellStyle name="Total 4 3 2 2" xfId="950" xr:uid="{00000000-0005-0000-0000-0000B7030000}"/>
    <cellStyle name="Total 4 3 3" xfId="951" xr:uid="{00000000-0005-0000-0000-0000B8030000}"/>
    <cellStyle name="Total 4 4" xfId="952" xr:uid="{00000000-0005-0000-0000-0000B9030000}"/>
    <cellStyle name="Total 4 4 2" xfId="953" xr:uid="{00000000-0005-0000-0000-0000BA030000}"/>
    <cellStyle name="Total 4 4 2 2" xfId="954" xr:uid="{00000000-0005-0000-0000-0000BB030000}"/>
    <cellStyle name="Total 4 4 3" xfId="955" xr:uid="{00000000-0005-0000-0000-0000BC030000}"/>
    <cellStyle name="Total 4 5" xfId="956" xr:uid="{00000000-0005-0000-0000-0000BD030000}"/>
    <cellStyle name="Total 4 5 2" xfId="957" xr:uid="{00000000-0005-0000-0000-0000BE030000}"/>
    <cellStyle name="Total 4 5 2 2" xfId="958" xr:uid="{00000000-0005-0000-0000-0000BF030000}"/>
    <cellStyle name="Total 4 5 3" xfId="959" xr:uid="{00000000-0005-0000-0000-0000C0030000}"/>
    <cellStyle name="Total 4 6" xfId="960" xr:uid="{00000000-0005-0000-0000-0000C1030000}"/>
    <cellStyle name="Total 4 6 2" xfId="961" xr:uid="{00000000-0005-0000-0000-0000C2030000}"/>
    <cellStyle name="Total 4 6 2 2" xfId="962" xr:uid="{00000000-0005-0000-0000-0000C3030000}"/>
    <cellStyle name="Total 4 6 3" xfId="963" xr:uid="{00000000-0005-0000-0000-0000C4030000}"/>
    <cellStyle name="Total 4 7" xfId="964" xr:uid="{00000000-0005-0000-0000-0000C5030000}"/>
    <cellStyle name="Total 4 7 2" xfId="965" xr:uid="{00000000-0005-0000-0000-0000C6030000}"/>
    <cellStyle name="Total 4 7 2 2" xfId="966" xr:uid="{00000000-0005-0000-0000-0000C7030000}"/>
    <cellStyle name="Total 4 7 3" xfId="967" xr:uid="{00000000-0005-0000-0000-0000C8030000}"/>
    <cellStyle name="Total 4 8" xfId="968" xr:uid="{00000000-0005-0000-0000-0000C9030000}"/>
    <cellStyle name="Total 4 8 2" xfId="969" xr:uid="{00000000-0005-0000-0000-0000CA030000}"/>
    <cellStyle name="Total 4 8 2 2" xfId="970" xr:uid="{00000000-0005-0000-0000-0000CB030000}"/>
    <cellStyle name="Total 4 8 3" xfId="971" xr:uid="{00000000-0005-0000-0000-0000CC030000}"/>
    <cellStyle name="Total 4 9" xfId="972" xr:uid="{00000000-0005-0000-0000-0000CD030000}"/>
    <cellStyle name="Total 4 9 2" xfId="973" xr:uid="{00000000-0005-0000-0000-0000CE030000}"/>
    <cellStyle name="Total 4 9 2 2" xfId="974" xr:uid="{00000000-0005-0000-0000-0000CF030000}"/>
    <cellStyle name="Total 4 9 3" xfId="975" xr:uid="{00000000-0005-0000-0000-0000D0030000}"/>
    <cellStyle name="Warning Text 2" xfId="976" xr:uid="{00000000-0005-0000-0000-0000D1030000}"/>
    <cellStyle name="Warning Text 2 2" xfId="977" xr:uid="{00000000-0005-0000-0000-0000D2030000}"/>
    <cellStyle name="Warning Text 3" xfId="978" xr:uid="{00000000-0005-0000-0000-0000D3030000}"/>
    <cellStyle name="Warning Text 4" xfId="979" xr:uid="{00000000-0005-0000-0000-0000D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1073"/>
    <xdr:sp macro="" textlink="">
      <xdr:nvSpPr>
        <xdr:cNvPr id="2" name="AutoShape 8" descr="Image result for dc pcsb">
          <a:extLst>
            <a:ext uri="{FF2B5EF4-FFF2-40B4-BE49-F238E27FC236}">
              <a16:creationId xmlns:a16="http://schemas.microsoft.com/office/drawing/2014/main" id="{96CC57E7-1909-42CA-A638-C3B18AAD21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107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3" name="AutoShape 8" descr="Image result for dc pcsb">
          <a:extLst>
            <a:ext uri="{FF2B5EF4-FFF2-40B4-BE49-F238E27FC236}">
              <a16:creationId xmlns:a16="http://schemas.microsoft.com/office/drawing/2014/main" id="{9B77B61D-3903-4D10-B1A0-41CF9877C708}"/>
            </a:ext>
          </a:extLst>
        </xdr:cNvPr>
        <xdr:cNvSpPr>
          <a:spLocks noChangeAspect="1" noChangeArrowheads="1"/>
        </xdr:cNvSpPr>
      </xdr:nvSpPr>
      <xdr:spPr bwMode="auto">
        <a:xfrm>
          <a:off x="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4" name="AutoShape 8" descr="Image result for dc pcsb">
          <a:extLst>
            <a:ext uri="{FF2B5EF4-FFF2-40B4-BE49-F238E27FC236}">
              <a16:creationId xmlns:a16="http://schemas.microsoft.com/office/drawing/2014/main" id="{BFDF4F24-3E84-48CB-B686-15BC9A9CB56A}"/>
            </a:ext>
          </a:extLst>
        </xdr:cNvPr>
        <xdr:cNvSpPr>
          <a:spLocks noChangeAspect="1" noChangeArrowheads="1"/>
        </xdr:cNvSpPr>
      </xdr:nvSpPr>
      <xdr:spPr bwMode="auto">
        <a:xfrm>
          <a:off x="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B70CA-3CC0-4278-ACA3-E925568F0659}">
  <sheetPr>
    <tabColor theme="3" tint="0.39997558519241921"/>
  </sheetPr>
  <dimension ref="A1:A9"/>
  <sheetViews>
    <sheetView showGridLines="0" zoomScale="150" zoomScaleNormal="150" zoomScaleSheetLayoutView="100" workbookViewId="0">
      <selection activeCell="D33" sqref="D33"/>
    </sheetView>
  </sheetViews>
  <sheetFormatPr baseColWidth="10" defaultColWidth="9.1640625" defaultRowHeight="13" x14ac:dyDescent="0.15"/>
  <cols>
    <col min="1" max="1" width="49.6640625" style="115" bestFit="1" customWidth="1"/>
    <col min="2" max="3" width="9.1640625" style="115"/>
    <col min="4" max="4" width="52.5" style="115" customWidth="1"/>
    <col min="5" max="16384" width="9.1640625" style="115"/>
  </cols>
  <sheetData>
    <row r="1" spans="1:1" x14ac:dyDescent="0.15">
      <c r="A1" s="117" t="s">
        <v>168</v>
      </c>
    </row>
    <row r="2" spans="1:1" x14ac:dyDescent="0.15">
      <c r="A2" s="116" t="s">
        <v>169</v>
      </c>
    </row>
    <row r="4" spans="1:1" x14ac:dyDescent="0.15">
      <c r="A4" s="116" t="s">
        <v>170</v>
      </c>
    </row>
    <row r="5" spans="1:1" x14ac:dyDescent="0.15">
      <c r="A5" s="116" t="s">
        <v>171</v>
      </c>
    </row>
    <row r="6" spans="1:1" x14ac:dyDescent="0.15">
      <c r="A6" s="116" t="s">
        <v>172</v>
      </c>
    </row>
    <row r="8" spans="1:1" x14ac:dyDescent="0.15">
      <c r="A8" s="116" t="s">
        <v>173</v>
      </c>
    </row>
    <row r="9" spans="1:1" x14ac:dyDescent="0.15">
      <c r="A9" s="116" t="s">
        <v>167</v>
      </c>
    </row>
  </sheetData>
  <pageMargins left="0.7" right="0.7" top="0.75" bottom="0.75" header="0.3" footer="0.3"/>
  <pageSetup paperSize="1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F67"/>
  <sheetViews>
    <sheetView showGridLines="0" zoomScale="150" zoomScaleNormal="150" zoomScaleSheetLayoutView="115" zoomScalePageLayoutView="115" workbookViewId="0">
      <pane ySplit="5" topLeftCell="A51" activePane="bottomLeft" state="frozen"/>
      <selection pane="bottomLeft" activeCell="B30" sqref="B30"/>
    </sheetView>
  </sheetViews>
  <sheetFormatPr baseColWidth="10" defaultColWidth="7.5" defaultRowHeight="13" x14ac:dyDescent="0.15"/>
  <cols>
    <col min="1" max="1" width="31.5" style="2" customWidth="1"/>
    <col min="2" max="3" width="15.6640625" style="77" customWidth="1"/>
    <col min="4" max="4" width="15.6640625" style="30" customWidth="1"/>
    <col min="5" max="5" width="12" style="2" bestFit="1" customWidth="1"/>
    <col min="6" max="6" width="11.1640625" style="2" bestFit="1" customWidth="1"/>
    <col min="7" max="16384" width="7.5" style="2"/>
  </cols>
  <sheetData>
    <row r="1" spans="1:4" x14ac:dyDescent="0.15">
      <c r="A1" s="60" t="s">
        <v>125</v>
      </c>
    </row>
    <row r="3" spans="1:4" x14ac:dyDescent="0.15">
      <c r="A3" s="12"/>
      <c r="B3" s="78"/>
      <c r="C3" s="78"/>
      <c r="D3" s="13"/>
    </row>
    <row r="4" spans="1:4" ht="31.5" customHeight="1" x14ac:dyDescent="0.15">
      <c r="A4" s="119" t="s">
        <v>33</v>
      </c>
      <c r="B4" s="118" t="s">
        <v>76</v>
      </c>
      <c r="C4" s="118" t="s">
        <v>90</v>
      </c>
      <c r="D4" s="121" t="s">
        <v>89</v>
      </c>
    </row>
    <row r="5" spans="1:4" ht="16.5" customHeight="1" x14ac:dyDescent="0.15">
      <c r="A5" s="120"/>
      <c r="B5" s="118"/>
      <c r="C5" s="118"/>
      <c r="D5" s="121"/>
    </row>
    <row r="6" spans="1:4" ht="12.75" customHeight="1" x14ac:dyDescent="0.15">
      <c r="A6" s="7" t="s">
        <v>34</v>
      </c>
      <c r="B6" s="65">
        <v>55</v>
      </c>
      <c r="C6" s="65">
        <v>54</v>
      </c>
      <c r="D6" s="31"/>
    </row>
    <row r="7" spans="1:4" ht="12.75" customHeight="1" x14ac:dyDescent="0.15">
      <c r="A7" s="7" t="s">
        <v>35</v>
      </c>
      <c r="B7" s="65">
        <v>62</v>
      </c>
      <c r="C7" s="65">
        <v>60</v>
      </c>
      <c r="D7" s="31"/>
    </row>
    <row r="8" spans="1:4" ht="12.75" customHeight="1" x14ac:dyDescent="0.15">
      <c r="A8" s="7" t="s">
        <v>36</v>
      </c>
      <c r="B8" s="65">
        <v>62</v>
      </c>
      <c r="C8" s="65">
        <v>62</v>
      </c>
      <c r="D8" s="31"/>
    </row>
    <row r="9" spans="1:4" ht="12.75" customHeight="1" x14ac:dyDescent="0.15">
      <c r="A9" s="7" t="s">
        <v>37</v>
      </c>
      <c r="B9" s="65">
        <v>61</v>
      </c>
      <c r="C9" s="65">
        <v>62</v>
      </c>
      <c r="D9" s="31"/>
    </row>
    <row r="10" spans="1:4" ht="12.75" customHeight="1" x14ac:dyDescent="0.15">
      <c r="A10" s="7" t="s">
        <v>38</v>
      </c>
      <c r="B10" s="65">
        <v>60</v>
      </c>
      <c r="C10" s="65">
        <v>61</v>
      </c>
      <c r="D10" s="31"/>
    </row>
    <row r="11" spans="1:4" ht="12.75" customHeight="1" x14ac:dyDescent="0.15">
      <c r="A11" s="7" t="s">
        <v>39</v>
      </c>
      <c r="B11" s="65">
        <v>42</v>
      </c>
      <c r="C11" s="65">
        <v>61</v>
      </c>
      <c r="D11" s="31"/>
    </row>
    <row r="12" spans="1:4" ht="12.75" customHeight="1" x14ac:dyDescent="0.15">
      <c r="A12" s="7" t="s">
        <v>40</v>
      </c>
      <c r="B12" s="65">
        <v>42</v>
      </c>
      <c r="C12" s="65">
        <v>41</v>
      </c>
      <c r="D12" s="31"/>
    </row>
    <row r="13" spans="1:4" ht="12.75" customHeight="1" x14ac:dyDescent="0.15">
      <c r="A13" s="7" t="s">
        <v>41</v>
      </c>
      <c r="B13" s="65">
        <v>32</v>
      </c>
      <c r="C13" s="65">
        <v>38</v>
      </c>
      <c r="D13" s="31"/>
    </row>
    <row r="14" spans="1:4" ht="12.75" customHeight="1" x14ac:dyDescent="0.15">
      <c r="A14" s="8" t="s">
        <v>42</v>
      </c>
      <c r="B14" s="65">
        <v>33</v>
      </c>
      <c r="C14" s="65">
        <v>32</v>
      </c>
      <c r="D14" s="31"/>
    </row>
    <row r="15" spans="1:4" ht="12.75" customHeight="1" x14ac:dyDescent="0.15">
      <c r="A15" s="8" t="s">
        <v>43</v>
      </c>
      <c r="B15" s="65">
        <v>36</v>
      </c>
      <c r="C15" s="65">
        <v>32</v>
      </c>
      <c r="D15" s="31"/>
    </row>
    <row r="16" spans="1:4" ht="12.75" customHeight="1" x14ac:dyDescent="0.15">
      <c r="A16" s="8" t="s">
        <v>44</v>
      </c>
      <c r="B16" s="65">
        <v>33</v>
      </c>
      <c r="C16" s="65">
        <v>36</v>
      </c>
      <c r="D16" s="31"/>
    </row>
    <row r="17" spans="1:4" ht="12.75" customHeight="1" x14ac:dyDescent="0.15">
      <c r="A17" s="7" t="s">
        <v>45</v>
      </c>
      <c r="B17" s="65">
        <v>0</v>
      </c>
      <c r="C17" s="65">
        <v>0</v>
      </c>
      <c r="D17" s="31"/>
    </row>
    <row r="18" spans="1:4" ht="12.75" customHeight="1" x14ac:dyDescent="0.15">
      <c r="A18" s="7" t="s">
        <v>46</v>
      </c>
      <c r="B18" s="65">
        <v>0</v>
      </c>
      <c r="C18" s="65">
        <v>0</v>
      </c>
      <c r="D18" s="31"/>
    </row>
    <row r="19" spans="1:4" ht="12.75" customHeight="1" x14ac:dyDescent="0.15">
      <c r="A19" s="7" t="s">
        <v>47</v>
      </c>
      <c r="B19" s="65">
        <v>0</v>
      </c>
      <c r="C19" s="65">
        <v>0</v>
      </c>
      <c r="D19" s="31"/>
    </row>
    <row r="20" spans="1:4" ht="12.75" customHeight="1" x14ac:dyDescent="0.15">
      <c r="A20" s="7" t="s">
        <v>48</v>
      </c>
      <c r="B20" s="65">
        <v>0</v>
      </c>
      <c r="C20" s="65">
        <v>0</v>
      </c>
      <c r="D20" s="31"/>
    </row>
    <row r="21" spans="1:4" ht="12.75" customHeight="1" x14ac:dyDescent="0.15">
      <c r="A21" s="7" t="s">
        <v>49</v>
      </c>
      <c r="B21" s="65">
        <v>0</v>
      </c>
      <c r="C21" s="65">
        <v>0</v>
      </c>
      <c r="D21" s="31"/>
    </row>
    <row r="22" spans="1:4" ht="12.75" customHeight="1" x14ac:dyDescent="0.15">
      <c r="A22" s="7" t="s">
        <v>50</v>
      </c>
      <c r="B22" s="65">
        <v>0</v>
      </c>
      <c r="C22" s="65">
        <v>0</v>
      </c>
      <c r="D22" s="31"/>
    </row>
    <row r="23" spans="1:4" ht="13.5" customHeight="1" x14ac:dyDescent="0.15">
      <c r="A23" s="8" t="s">
        <v>51</v>
      </c>
      <c r="B23" s="65">
        <v>0</v>
      </c>
      <c r="C23" s="65">
        <v>0</v>
      </c>
      <c r="D23" s="31"/>
    </row>
    <row r="24" spans="1:4" x14ac:dyDescent="0.15">
      <c r="A24" s="14" t="s">
        <v>52</v>
      </c>
      <c r="B24" s="79">
        <v>518</v>
      </c>
      <c r="C24" s="79">
        <v>539</v>
      </c>
      <c r="D24" s="11">
        <v>0</v>
      </c>
    </row>
    <row r="25" spans="1:4" x14ac:dyDescent="0.15">
      <c r="A25" s="15"/>
      <c r="B25" s="80"/>
      <c r="D25" s="9"/>
    </row>
    <row r="26" spans="1:4" ht="28" x14ac:dyDescent="0.15">
      <c r="A26" s="14" t="s">
        <v>53</v>
      </c>
      <c r="B26" s="81" t="s">
        <v>76</v>
      </c>
      <c r="C26" s="81" t="s">
        <v>90</v>
      </c>
      <c r="D26" s="16" t="s">
        <v>89</v>
      </c>
    </row>
    <row r="27" spans="1:4" ht="20.25" customHeight="1" x14ac:dyDescent="0.15">
      <c r="A27" s="7" t="s">
        <v>54</v>
      </c>
      <c r="B27" s="65">
        <v>50</v>
      </c>
      <c r="C27" s="65">
        <v>65</v>
      </c>
      <c r="D27" s="31"/>
    </row>
    <row r="28" spans="1:4" ht="12.75" customHeight="1" x14ac:dyDescent="0.15">
      <c r="A28" s="7" t="s">
        <v>55</v>
      </c>
      <c r="B28" s="65">
        <v>26</v>
      </c>
      <c r="C28" s="65">
        <v>33</v>
      </c>
      <c r="D28" s="31"/>
    </row>
    <row r="29" spans="1:4" ht="12.75" customHeight="1" x14ac:dyDescent="0.15">
      <c r="A29" s="7" t="s">
        <v>56</v>
      </c>
      <c r="B29" s="65">
        <v>7</v>
      </c>
      <c r="C29" s="65">
        <v>11</v>
      </c>
      <c r="D29" s="31"/>
    </row>
    <row r="30" spans="1:4" ht="12.75" customHeight="1" x14ac:dyDescent="0.15">
      <c r="A30" s="7" t="s">
        <v>57</v>
      </c>
      <c r="B30" s="65">
        <v>30</v>
      </c>
      <c r="C30" s="65">
        <v>33</v>
      </c>
      <c r="D30" s="31"/>
    </row>
    <row r="31" spans="1:4" ht="13.5" customHeight="1" x14ac:dyDescent="0.15">
      <c r="A31" s="14" t="s">
        <v>58</v>
      </c>
      <c r="B31" s="79">
        <v>113</v>
      </c>
      <c r="C31" s="79">
        <v>142</v>
      </c>
      <c r="D31" s="11">
        <v>0</v>
      </c>
    </row>
    <row r="32" spans="1:4" ht="13.5" customHeight="1" x14ac:dyDescent="0.15">
      <c r="A32" s="17"/>
      <c r="D32" s="9"/>
    </row>
    <row r="33" spans="1:6" x14ac:dyDescent="0.15">
      <c r="A33" s="18"/>
      <c r="D33" s="9"/>
    </row>
    <row r="34" spans="1:6" ht="32.25" customHeight="1" x14ac:dyDescent="0.15">
      <c r="A34" s="10" t="s">
        <v>59</v>
      </c>
      <c r="B34" s="81" t="s">
        <v>76</v>
      </c>
      <c r="C34" s="81" t="s">
        <v>90</v>
      </c>
      <c r="D34" s="16" t="s">
        <v>89</v>
      </c>
    </row>
    <row r="35" spans="1:6" ht="21.75" customHeight="1" x14ac:dyDescent="0.15">
      <c r="A35" s="10" t="s">
        <v>60</v>
      </c>
      <c r="B35" s="82">
        <v>56</v>
      </c>
      <c r="C35" s="82">
        <v>70</v>
      </c>
      <c r="D35" s="32"/>
    </row>
    <row r="36" spans="1:6" x14ac:dyDescent="0.15">
      <c r="A36" s="17"/>
      <c r="D36" s="9"/>
    </row>
    <row r="37" spans="1:6" ht="12.75" customHeight="1" x14ac:dyDescent="0.15">
      <c r="A37" s="10" t="s">
        <v>61</v>
      </c>
      <c r="B37" s="81" t="s">
        <v>76</v>
      </c>
      <c r="C37" s="81" t="s">
        <v>90</v>
      </c>
      <c r="D37" s="16" t="s">
        <v>89</v>
      </c>
    </row>
    <row r="38" spans="1:6" ht="12.75" customHeight="1" x14ac:dyDescent="0.15">
      <c r="A38" s="6" t="s">
        <v>62</v>
      </c>
      <c r="B38" s="65">
        <v>0</v>
      </c>
      <c r="C38" s="65">
        <v>0</v>
      </c>
      <c r="D38" s="31"/>
    </row>
    <row r="39" spans="1:6" ht="12.75" customHeight="1" x14ac:dyDescent="0.15">
      <c r="A39" s="6" t="s">
        <v>63</v>
      </c>
      <c r="B39" s="65">
        <v>0</v>
      </c>
      <c r="C39" s="65">
        <v>0</v>
      </c>
      <c r="D39" s="31"/>
    </row>
    <row r="40" spans="1:6" ht="12.75" customHeight="1" x14ac:dyDescent="0.15">
      <c r="A40" s="6" t="s">
        <v>64</v>
      </c>
      <c r="B40" s="65">
        <v>0</v>
      </c>
      <c r="C40" s="65">
        <v>0</v>
      </c>
      <c r="D40" s="31"/>
      <c r="F40" s="3"/>
    </row>
    <row r="41" spans="1:6" ht="12.75" customHeight="1" x14ac:dyDescent="0.15">
      <c r="A41" s="6" t="s">
        <v>65</v>
      </c>
      <c r="B41" s="65">
        <v>0</v>
      </c>
      <c r="C41" s="65">
        <v>0</v>
      </c>
      <c r="D41" s="31"/>
      <c r="F41" s="3"/>
    </row>
    <row r="42" spans="1:6" ht="13.5" customHeight="1" x14ac:dyDescent="0.15">
      <c r="A42" s="19" t="s">
        <v>66</v>
      </c>
      <c r="B42" s="79">
        <v>0</v>
      </c>
      <c r="C42" s="79">
        <v>0</v>
      </c>
      <c r="D42" s="11">
        <v>0</v>
      </c>
      <c r="F42" s="3"/>
    </row>
    <row r="43" spans="1:6" ht="13.5" customHeight="1" x14ac:dyDescent="0.15">
      <c r="A43" s="15"/>
      <c r="C43" s="83"/>
      <c r="D43" s="20"/>
      <c r="F43" s="3"/>
    </row>
    <row r="44" spans="1:6" ht="28" x14ac:dyDescent="0.15">
      <c r="A44" s="21" t="s">
        <v>67</v>
      </c>
      <c r="B44" s="81" t="s">
        <v>76</v>
      </c>
      <c r="C44" s="81" t="s">
        <v>90</v>
      </c>
      <c r="D44" s="16" t="s">
        <v>89</v>
      </c>
      <c r="F44" s="3"/>
    </row>
    <row r="45" spans="1:6" ht="13.5" customHeight="1" x14ac:dyDescent="0.15">
      <c r="A45" s="10" t="s">
        <v>68</v>
      </c>
      <c r="B45" s="82">
        <v>0</v>
      </c>
      <c r="C45" s="82">
        <v>0</v>
      </c>
      <c r="D45" s="32"/>
      <c r="F45" s="3"/>
    </row>
    <row r="46" spans="1:6" ht="13.5" customHeight="1" x14ac:dyDescent="0.15">
      <c r="A46" s="17"/>
      <c r="C46" s="84"/>
      <c r="D46" s="22"/>
      <c r="F46" s="3"/>
    </row>
    <row r="47" spans="1:6" ht="12.75" customHeight="1" x14ac:dyDescent="0.15">
      <c r="A47" s="6" t="s">
        <v>69</v>
      </c>
      <c r="B47" s="81" t="s">
        <v>76</v>
      </c>
      <c r="C47" s="81" t="s">
        <v>90</v>
      </c>
      <c r="D47" s="16" t="s">
        <v>89</v>
      </c>
      <c r="F47" s="3"/>
    </row>
    <row r="48" spans="1:6" ht="13.5" customHeight="1" x14ac:dyDescent="0.15">
      <c r="A48" s="10" t="s">
        <v>69</v>
      </c>
      <c r="B48" s="82">
        <v>0</v>
      </c>
      <c r="C48" s="82">
        <v>0</v>
      </c>
      <c r="D48" s="32"/>
      <c r="F48" s="3"/>
    </row>
    <row r="49" spans="1:6" x14ac:dyDescent="0.15">
      <c r="A49" s="17"/>
      <c r="C49" s="84"/>
      <c r="D49" s="22"/>
      <c r="F49" s="3"/>
    </row>
    <row r="50" spans="1:6" ht="12.75" customHeight="1" x14ac:dyDescent="0.15">
      <c r="A50" s="10" t="s">
        <v>87</v>
      </c>
      <c r="B50" s="81" t="s">
        <v>76</v>
      </c>
      <c r="C50" s="81" t="s">
        <v>90</v>
      </c>
      <c r="D50" s="16" t="s">
        <v>89</v>
      </c>
      <c r="F50" s="3"/>
    </row>
    <row r="51" spans="1:6" ht="13.5" customHeight="1" x14ac:dyDescent="0.15">
      <c r="A51" s="10" t="s">
        <v>88</v>
      </c>
      <c r="B51" s="82">
        <v>92</v>
      </c>
      <c r="C51" s="82">
        <v>100</v>
      </c>
      <c r="D51" s="32"/>
      <c r="F51" s="3"/>
    </row>
    <row r="52" spans="1:6" x14ac:dyDescent="0.15">
      <c r="A52" s="23"/>
      <c r="B52" s="45"/>
      <c r="C52" s="45"/>
      <c r="D52" s="24"/>
      <c r="F52" s="3"/>
    </row>
    <row r="53" spans="1:6" ht="28" x14ac:dyDescent="0.15">
      <c r="A53" s="10" t="s">
        <v>70</v>
      </c>
      <c r="B53" s="81" t="s">
        <v>76</v>
      </c>
      <c r="C53" s="81" t="s">
        <v>90</v>
      </c>
      <c r="D53" s="16" t="s">
        <v>89</v>
      </c>
      <c r="F53" s="3"/>
    </row>
    <row r="54" spans="1:6" ht="12.75" customHeight="1" x14ac:dyDescent="0.15">
      <c r="A54" s="6" t="s">
        <v>71</v>
      </c>
      <c r="B54" s="65">
        <v>7</v>
      </c>
      <c r="C54" s="65">
        <v>5</v>
      </c>
      <c r="D54" s="31"/>
      <c r="F54" s="3"/>
    </row>
    <row r="55" spans="1:6" ht="12.75" customHeight="1" x14ac:dyDescent="0.15">
      <c r="A55" s="6" t="s">
        <v>72</v>
      </c>
      <c r="B55" s="65">
        <v>14</v>
      </c>
      <c r="C55" s="65">
        <v>4</v>
      </c>
      <c r="D55" s="31"/>
      <c r="F55" s="3"/>
    </row>
    <row r="56" spans="1:6" ht="12.75" customHeight="1" x14ac:dyDescent="0.15">
      <c r="A56" s="6" t="s">
        <v>73</v>
      </c>
      <c r="B56" s="65">
        <v>4</v>
      </c>
      <c r="C56" s="65">
        <v>2</v>
      </c>
      <c r="D56" s="31"/>
      <c r="F56" s="3"/>
    </row>
    <row r="57" spans="1:6" ht="12.75" customHeight="1" x14ac:dyDescent="0.15">
      <c r="A57" s="6" t="s">
        <v>74</v>
      </c>
      <c r="B57" s="65">
        <v>15</v>
      </c>
      <c r="C57" s="65">
        <v>24</v>
      </c>
      <c r="D57" s="31"/>
      <c r="F57" s="3"/>
    </row>
    <row r="58" spans="1:6" ht="14.25" customHeight="1" x14ac:dyDescent="0.15">
      <c r="A58" s="25" t="s">
        <v>75</v>
      </c>
      <c r="B58" s="79">
        <v>40</v>
      </c>
      <c r="C58" s="79">
        <v>35</v>
      </c>
      <c r="D58" s="11">
        <v>0</v>
      </c>
      <c r="F58" s="3"/>
    </row>
    <row r="59" spans="1:6" x14ac:dyDescent="0.15">
      <c r="A59" s="4"/>
      <c r="B59" s="45"/>
      <c r="D59" s="9"/>
      <c r="F59" s="3"/>
    </row>
    <row r="60" spans="1:6" x14ac:dyDescent="0.15">
      <c r="A60" s="26"/>
      <c r="D60" s="27"/>
      <c r="F60" s="3"/>
    </row>
    <row r="61" spans="1:6" x14ac:dyDescent="0.15">
      <c r="A61" s="28"/>
      <c r="B61" s="85"/>
      <c r="C61" s="85"/>
      <c r="D61" s="29"/>
      <c r="E61" s="3"/>
      <c r="F61" s="5"/>
    </row>
    <row r="62" spans="1:6" x14ac:dyDescent="0.15">
      <c r="F62" s="3"/>
    </row>
    <row r="63" spans="1:6" x14ac:dyDescent="0.15">
      <c r="F63" s="3"/>
    </row>
    <row r="64" spans="1:6" x14ac:dyDescent="0.15">
      <c r="F64" s="3"/>
    </row>
    <row r="65" spans="6:6" x14ac:dyDescent="0.15">
      <c r="F65" s="3"/>
    </row>
    <row r="66" spans="6:6" x14ac:dyDescent="0.15">
      <c r="F66" s="3"/>
    </row>
    <row r="67" spans="6:6" x14ac:dyDescent="0.15">
      <c r="F67" s="3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  <pageSetUpPr fitToPage="1"/>
  </sheetPr>
  <dimension ref="A1:Y64"/>
  <sheetViews>
    <sheetView showGridLines="0" tabSelected="1" zoomScale="150" zoomScaleNormal="150" zoomScaleSheetLayoutView="100" workbookViewId="0">
      <pane xSplit="3" ySplit="5" topLeftCell="D23" activePane="bottomRight" state="frozen"/>
      <selection pane="topRight" activeCell="D1" sqref="D1"/>
      <selection pane="bottomLeft" activeCell="A6" sqref="A6"/>
      <selection pane="bottomRight" activeCell="D33" sqref="D33"/>
    </sheetView>
  </sheetViews>
  <sheetFormatPr baseColWidth="10" defaultColWidth="9.1640625" defaultRowHeight="12.75" customHeight="1" x14ac:dyDescent="0.15"/>
  <cols>
    <col min="1" max="1" width="1.83203125" style="33" customWidth="1"/>
    <col min="2" max="2" width="45.83203125" style="33" bestFit="1" customWidth="1"/>
    <col min="3" max="3" width="2.83203125" style="33" customWidth="1"/>
    <col min="4" max="4" width="11.5" style="86" customWidth="1"/>
    <col min="5" max="5" width="2.6640625" style="1" customWidth="1"/>
    <col min="6" max="6" width="10.6640625" style="34" customWidth="1"/>
    <col min="7" max="7" width="2.6640625" style="1" customWidth="1"/>
    <col min="8" max="10" width="10.6640625" style="33" customWidth="1"/>
    <col min="11" max="11" width="12.5" style="33" bestFit="1" customWidth="1"/>
    <col min="12" max="14" width="10.6640625" style="33" customWidth="1"/>
    <col min="15" max="15" width="12.5" style="33" bestFit="1" customWidth="1"/>
    <col min="16" max="18" width="10.6640625" style="33" customWidth="1"/>
    <col min="19" max="19" width="12.5" style="33" bestFit="1" customWidth="1"/>
    <col min="20" max="21" width="10.6640625" style="33" customWidth="1"/>
    <col min="22" max="23" width="12.5" style="33" bestFit="1" customWidth="1"/>
    <col min="24" max="24" width="2.6640625" style="33" customWidth="1"/>
    <col min="25" max="25" width="14.83203125" style="33" customWidth="1"/>
    <col min="26" max="16384" width="9.1640625" style="33"/>
  </cols>
  <sheetData>
    <row r="1" spans="1:25" ht="12.75" customHeight="1" x14ac:dyDescent="0.15">
      <c r="A1" s="51" t="e">
        <f>#REF!</f>
        <v>#REF!</v>
      </c>
      <c r="B1" s="51"/>
    </row>
    <row r="2" spans="1:25" ht="12.75" customHeight="1" x14ac:dyDescent="0.15">
      <c r="A2" s="33" t="s">
        <v>163</v>
      </c>
    </row>
    <row r="3" spans="1:25" ht="13" x14ac:dyDescent="0.15">
      <c r="A3" s="35"/>
      <c r="B3" s="36"/>
      <c r="C3" s="35"/>
      <c r="D3" s="56"/>
      <c r="F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</row>
    <row r="4" spans="1:25" ht="13" x14ac:dyDescent="0.15">
      <c r="A4" s="1"/>
      <c r="B4" s="1"/>
      <c r="C4" s="35"/>
      <c r="D4" s="87" t="s">
        <v>103</v>
      </c>
      <c r="E4" s="40"/>
      <c r="F4" s="40"/>
      <c r="G4" s="40"/>
      <c r="H4" s="39" t="s">
        <v>91</v>
      </c>
      <c r="I4" s="39" t="s">
        <v>92</v>
      </c>
      <c r="J4" s="39" t="s">
        <v>93</v>
      </c>
      <c r="K4" s="39" t="s">
        <v>77</v>
      </c>
      <c r="L4" s="39" t="s">
        <v>94</v>
      </c>
      <c r="M4" s="39" t="s">
        <v>95</v>
      </c>
      <c r="N4" s="39" t="s">
        <v>96</v>
      </c>
      <c r="O4" s="39" t="s">
        <v>78</v>
      </c>
      <c r="P4" s="39" t="s">
        <v>97</v>
      </c>
      <c r="Q4" s="39" t="s">
        <v>98</v>
      </c>
      <c r="R4" s="39" t="s">
        <v>99</v>
      </c>
      <c r="S4" s="39" t="s">
        <v>79</v>
      </c>
      <c r="T4" s="39" t="s">
        <v>100</v>
      </c>
      <c r="U4" s="39" t="s">
        <v>101</v>
      </c>
      <c r="V4" s="39" t="s">
        <v>102</v>
      </c>
      <c r="W4" s="39" t="s">
        <v>80</v>
      </c>
      <c r="X4" s="35"/>
      <c r="Y4" s="39" t="s">
        <v>104</v>
      </c>
    </row>
    <row r="5" spans="1:25" ht="13" x14ac:dyDescent="0.15">
      <c r="B5" s="1"/>
      <c r="C5" s="35"/>
      <c r="D5" s="88" t="s">
        <v>126</v>
      </c>
      <c r="E5" s="42"/>
      <c r="F5" s="42"/>
      <c r="G5" s="42"/>
      <c r="H5" s="41" t="str">
        <f>D5</f>
        <v xml:space="preserve">   Projected</v>
      </c>
      <c r="I5" s="41" t="str">
        <f>H5</f>
        <v xml:space="preserve">   Projected</v>
      </c>
      <c r="J5" s="41" t="str">
        <f t="shared" ref="J5:W5" si="0">I5</f>
        <v xml:space="preserve">   Projected</v>
      </c>
      <c r="K5" s="41" t="str">
        <f t="shared" si="0"/>
        <v xml:space="preserve">   Projected</v>
      </c>
      <c r="L5" s="41" t="str">
        <f t="shared" si="0"/>
        <v xml:space="preserve">   Projected</v>
      </c>
      <c r="M5" s="41" t="str">
        <f t="shared" si="0"/>
        <v xml:space="preserve">   Projected</v>
      </c>
      <c r="N5" s="41" t="str">
        <f t="shared" si="0"/>
        <v xml:space="preserve">   Projected</v>
      </c>
      <c r="O5" s="41" t="str">
        <f t="shared" si="0"/>
        <v xml:space="preserve">   Projected</v>
      </c>
      <c r="P5" s="41" t="str">
        <f t="shared" si="0"/>
        <v xml:space="preserve">   Projected</v>
      </c>
      <c r="Q5" s="41" t="str">
        <f t="shared" si="0"/>
        <v xml:space="preserve">   Projected</v>
      </c>
      <c r="R5" s="41" t="str">
        <f t="shared" si="0"/>
        <v xml:space="preserve">   Projected</v>
      </c>
      <c r="S5" s="41" t="str">
        <f t="shared" si="0"/>
        <v xml:space="preserve">   Projected</v>
      </c>
      <c r="T5" s="41" t="str">
        <f t="shared" si="0"/>
        <v xml:space="preserve">   Projected</v>
      </c>
      <c r="U5" s="41" t="str">
        <f t="shared" si="0"/>
        <v xml:space="preserve">   Projected</v>
      </c>
      <c r="V5" s="41" t="str">
        <f t="shared" si="0"/>
        <v xml:space="preserve">   Projected</v>
      </c>
      <c r="W5" s="41" t="str">
        <f t="shared" si="0"/>
        <v xml:space="preserve">   Projected</v>
      </c>
      <c r="X5" s="35"/>
      <c r="Y5" s="41" t="s">
        <v>81</v>
      </c>
    </row>
    <row r="6" spans="1:25" ht="13" x14ac:dyDescent="0.15">
      <c r="A6" s="43" t="s">
        <v>0</v>
      </c>
      <c r="B6" s="1"/>
      <c r="C6" s="35"/>
      <c r="X6" s="35"/>
    </row>
    <row r="7" spans="1:25" ht="13" x14ac:dyDescent="0.15">
      <c r="A7" s="36"/>
      <c r="B7" s="36" t="s">
        <v>105</v>
      </c>
      <c r="C7" s="35"/>
      <c r="D7" s="44">
        <f>SUMIF('Report-PCSB-IS'!C:C,B7,'Report-PCSB-IS'!D:D)</f>
        <v>6639643.8000000017</v>
      </c>
      <c r="E7" s="45"/>
      <c r="F7" s="45"/>
      <c r="G7" s="45"/>
      <c r="H7" s="44">
        <f>SUMIF('Report-PCSB-CF'!$C:$C,$B7,'Report-PCSB-CF'!E:E)</f>
        <v>567317.19791666663</v>
      </c>
      <c r="I7" s="44">
        <f>SUMIF('Report-PCSB-CF'!$C:$C,$B7,'Report-PCSB-CF'!F:F)</f>
        <v>567317.19791666663</v>
      </c>
      <c r="J7" s="44">
        <f>SUMIF('Report-PCSB-CF'!$C:$C,$B7,'Report-PCSB-CF'!G:G)</f>
        <v>567317.19791666663</v>
      </c>
      <c r="K7" s="45">
        <f>SUM(H7:J7)</f>
        <v>1701951.59375</v>
      </c>
      <c r="L7" s="44">
        <f>SUMIF('Report-PCSB-CF'!$C:$C,$B7,'Report-PCSB-CF'!H:H)</f>
        <v>567317.19791666663</v>
      </c>
      <c r="M7" s="44">
        <f>SUMIF('Report-PCSB-CF'!$C:$C,$B7,'Report-PCSB-CF'!I:I)</f>
        <v>567317.19791666663</v>
      </c>
      <c r="N7" s="44">
        <f>SUMIF('Report-PCSB-CF'!$C:$C,$B7,'Report-PCSB-CF'!J:J)</f>
        <v>567317.19791666663</v>
      </c>
      <c r="O7" s="45">
        <f>SUM(L7:N7)</f>
        <v>1701951.59375</v>
      </c>
      <c r="P7" s="44">
        <f>SUMIF('Report-PCSB-CF'!$C:$C,$B7,'Report-PCSB-CF'!K:K)</f>
        <v>567317.19791666663</v>
      </c>
      <c r="Q7" s="44">
        <f>SUMIF('Report-PCSB-CF'!$C:$C,$B7,'Report-PCSB-CF'!L:L)</f>
        <v>567317.19791666663</v>
      </c>
      <c r="R7" s="44">
        <f>SUMIF('Report-PCSB-CF'!$C:$C,$B7,'Report-PCSB-CF'!M:M)</f>
        <v>567317.19791666663</v>
      </c>
      <c r="S7" s="45">
        <f>SUM(P7:R7)</f>
        <v>1701951.59375</v>
      </c>
      <c r="T7" s="44">
        <f>SUMIF('Report-PCSB-CF'!$C:$C,$B7,'Report-PCSB-CF'!N:N)</f>
        <v>567317.19791666663</v>
      </c>
      <c r="U7" s="44">
        <f>SUMIF('Report-PCSB-CF'!$C:$C,$B7,'Report-PCSB-CF'!O:O)</f>
        <v>567317.19791666663</v>
      </c>
      <c r="V7" s="44">
        <f>SUMIF('Report-PCSB-CF'!$C:$C,$B7,'Report-PCSB-CF'!P:P)</f>
        <v>567317.19791666663</v>
      </c>
      <c r="W7" s="45">
        <f>SUM(T7:V7)</f>
        <v>1701951.59375</v>
      </c>
      <c r="X7" s="95"/>
      <c r="Y7" s="37">
        <f>SUM(K7,O7,S7,W7)</f>
        <v>6807806.375</v>
      </c>
    </row>
    <row r="8" spans="1:25" ht="13" x14ac:dyDescent="0.15">
      <c r="A8" s="36"/>
      <c r="B8" s="36" t="s">
        <v>106</v>
      </c>
      <c r="C8" s="35"/>
      <c r="D8" s="44">
        <f>SUMIF('Report-PCSB-IS'!C:C,B8,'Report-PCSB-IS'!D:D)</f>
        <v>3149055.3299999996</v>
      </c>
      <c r="E8" s="45"/>
      <c r="F8" s="45"/>
      <c r="G8" s="45"/>
      <c r="H8" s="44">
        <f>SUMIF('Report-PCSB-CF'!$C:$C,$B8,'Report-PCSB-CF'!E:E)</f>
        <v>304401.36848958331</v>
      </c>
      <c r="I8" s="44">
        <f>SUMIF('Report-PCSB-CF'!$C:$C,$B8,'Report-PCSB-CF'!F:F)</f>
        <v>304401.36848958331</v>
      </c>
      <c r="J8" s="44">
        <f>SUMIF('Report-PCSB-CF'!$C:$C,$B8,'Report-PCSB-CF'!G:G)</f>
        <v>337532.25856526697</v>
      </c>
      <c r="K8" s="45">
        <f t="shared" ref="K8:K15" si="1">SUM(H8:J8)</f>
        <v>946334.99554443359</v>
      </c>
      <c r="L8" s="44">
        <f>SUMIF('Report-PCSB-CF'!$C:$C,$B8,'Report-PCSB-CF'!H:H)</f>
        <v>304401.36848958331</v>
      </c>
      <c r="M8" s="44">
        <f>SUMIF('Report-PCSB-CF'!$C:$C,$B8,'Report-PCSB-CF'!I:I)</f>
        <v>304401.36848958331</v>
      </c>
      <c r="N8" s="44">
        <f>SUMIF('Report-PCSB-CF'!$C:$C,$B8,'Report-PCSB-CF'!J:J)</f>
        <v>304401.36848958331</v>
      </c>
      <c r="O8" s="45">
        <f t="shared" ref="O8:O15" si="2">SUM(L8:N8)</f>
        <v>913204.10546875</v>
      </c>
      <c r="P8" s="44">
        <f>SUMIF('Report-PCSB-CF'!$C:$C,$B8,'Report-PCSB-CF'!K:K)</f>
        <v>304401.36848958331</v>
      </c>
      <c r="Q8" s="44">
        <f>SUMIF('Report-PCSB-CF'!$C:$C,$B8,'Report-PCSB-CF'!L:L)</f>
        <v>304401.36848958331</v>
      </c>
      <c r="R8" s="44">
        <f>SUMIF('Report-PCSB-CF'!$C:$C,$B8,'Report-PCSB-CF'!M:M)</f>
        <v>304401.36848958331</v>
      </c>
      <c r="S8" s="45">
        <f t="shared" ref="S8:S15" si="3">SUM(P8:R8)</f>
        <v>913204.10546875</v>
      </c>
      <c r="T8" s="44">
        <f>SUMIF('Report-PCSB-CF'!$C:$C,$B8,'Report-PCSB-CF'!N:N)</f>
        <v>304401.36848958331</v>
      </c>
      <c r="U8" s="44">
        <f>SUMIF('Report-PCSB-CF'!$C:$C,$B8,'Report-PCSB-CF'!O:O)</f>
        <v>304401.36848958331</v>
      </c>
      <c r="V8" s="44">
        <f>SUMIF('Report-PCSB-CF'!$C:$C,$B8,'Report-PCSB-CF'!P:P)</f>
        <v>304401.36848958331</v>
      </c>
      <c r="W8" s="45">
        <f t="shared" ref="W8:W15" si="4">SUM(T8:V8)</f>
        <v>913204.10546875</v>
      </c>
      <c r="X8" s="95"/>
      <c r="Y8" s="37">
        <f t="shared" ref="Y8:Y15" si="5">SUM(K8,O8,S8,W8)</f>
        <v>3685947.3119506836</v>
      </c>
    </row>
    <row r="9" spans="1:25" ht="13" x14ac:dyDescent="0.15">
      <c r="A9" s="36"/>
      <c r="B9" s="36" t="s">
        <v>1</v>
      </c>
      <c r="C9" s="35"/>
      <c r="D9" s="44">
        <f>SUMIF('Report-PCSB-IS'!C:C,B9,'Report-PCSB-IS'!D:D)</f>
        <v>1727529.9800000002</v>
      </c>
      <c r="E9" s="45"/>
      <c r="F9" s="45"/>
      <c r="G9" s="45"/>
      <c r="H9" s="44">
        <f>SUMIF('Report-PCSB-CF'!$C:$C,$B9,'Report-PCSB-CF'!E:E)</f>
        <v>153092.61458333331</v>
      </c>
      <c r="I9" s="44">
        <f>SUMIF('Report-PCSB-CF'!$C:$C,$B9,'Report-PCSB-CF'!F:F)</f>
        <v>153092.61458333331</v>
      </c>
      <c r="J9" s="44">
        <f>SUMIF('Report-PCSB-CF'!$C:$C,$B9,'Report-PCSB-CF'!G:G)</f>
        <v>153092.61458333331</v>
      </c>
      <c r="K9" s="45">
        <f t="shared" si="1"/>
        <v>459277.84374999994</v>
      </c>
      <c r="L9" s="44">
        <f>SUMIF('Report-PCSB-CF'!$C:$C,$B9,'Report-PCSB-CF'!H:H)</f>
        <v>153092.61458333331</v>
      </c>
      <c r="M9" s="44">
        <f>SUMIF('Report-PCSB-CF'!$C:$C,$B9,'Report-PCSB-CF'!I:I)</f>
        <v>153092.61458333331</v>
      </c>
      <c r="N9" s="44">
        <f>SUMIF('Report-PCSB-CF'!$C:$C,$B9,'Report-PCSB-CF'!J:J)</f>
        <v>153092.61458333331</v>
      </c>
      <c r="O9" s="45">
        <f t="shared" si="2"/>
        <v>459277.84374999994</v>
      </c>
      <c r="P9" s="44">
        <f>SUMIF('Report-PCSB-CF'!$C:$C,$B9,'Report-PCSB-CF'!K:K)</f>
        <v>153092.61458333331</v>
      </c>
      <c r="Q9" s="44">
        <f>SUMIF('Report-PCSB-CF'!$C:$C,$B9,'Report-PCSB-CF'!L:L)</f>
        <v>153092.61458333331</v>
      </c>
      <c r="R9" s="44">
        <f>SUMIF('Report-PCSB-CF'!$C:$C,$B9,'Report-PCSB-CF'!M:M)</f>
        <v>153092.61458333331</v>
      </c>
      <c r="S9" s="45">
        <f t="shared" si="3"/>
        <v>459277.84374999994</v>
      </c>
      <c r="T9" s="44">
        <f>SUMIF('Report-PCSB-CF'!$C:$C,$B9,'Report-PCSB-CF'!N:N)</f>
        <v>153092.61458333331</v>
      </c>
      <c r="U9" s="44">
        <f>SUMIF('Report-PCSB-CF'!$C:$C,$B9,'Report-PCSB-CF'!O:O)</f>
        <v>153092.61458333331</v>
      </c>
      <c r="V9" s="44">
        <f>SUMIF('Report-PCSB-CF'!$C:$C,$B9,'Report-PCSB-CF'!P:P)</f>
        <v>153092.61458333331</v>
      </c>
      <c r="W9" s="45">
        <f t="shared" si="4"/>
        <v>459277.84374999994</v>
      </c>
      <c r="X9" s="95"/>
      <c r="Y9" s="37">
        <f t="shared" si="5"/>
        <v>1837111.3749999998</v>
      </c>
    </row>
    <row r="10" spans="1:25" ht="13" x14ac:dyDescent="0.15">
      <c r="A10" s="36"/>
      <c r="B10" s="36" t="s">
        <v>119</v>
      </c>
      <c r="C10" s="35"/>
      <c r="D10" s="44">
        <f>SUMIF('Report-PCSB-IS'!C:C,B10,'Report-PCSB-IS'!D:D)</f>
        <v>81760.97</v>
      </c>
      <c r="E10" s="45"/>
      <c r="F10" s="45"/>
      <c r="G10" s="45"/>
      <c r="H10" s="44">
        <f>SUMIF('Report-PCSB-CF'!$C:$C,$B10,'Report-PCSB-CF'!E:E)</f>
        <v>0</v>
      </c>
      <c r="I10" s="44">
        <f>SUMIF('Report-PCSB-CF'!$C:$C,$B10,'Report-PCSB-CF'!F:F)</f>
        <v>0</v>
      </c>
      <c r="J10" s="44">
        <f>SUMIF('Report-PCSB-CF'!$C:$C,$B10,'Report-PCSB-CF'!G:G)</f>
        <v>20459.861382378469</v>
      </c>
      <c r="K10" s="45">
        <f t="shared" si="1"/>
        <v>20459.861382378469</v>
      </c>
      <c r="L10" s="44">
        <f>SUMIF('Report-PCSB-CF'!$C:$C,$B10,'Report-PCSB-CF'!H:H)</f>
        <v>20459.861382378469</v>
      </c>
      <c r="M10" s="44">
        <f>SUMIF('Report-PCSB-CF'!$C:$C,$B10,'Report-PCSB-CF'!I:I)</f>
        <v>20459.861382378469</v>
      </c>
      <c r="N10" s="44">
        <f>SUMIF('Report-PCSB-CF'!$C:$C,$B10,'Report-PCSB-CF'!J:J)</f>
        <v>20459.861382378469</v>
      </c>
      <c r="O10" s="45">
        <f t="shared" si="2"/>
        <v>61379.584147135407</v>
      </c>
      <c r="P10" s="44">
        <f>SUMIF('Report-PCSB-CF'!$C:$C,$B10,'Report-PCSB-CF'!K:K)</f>
        <v>20459.861382378469</v>
      </c>
      <c r="Q10" s="44">
        <f>SUMIF('Report-PCSB-CF'!$C:$C,$B10,'Report-PCSB-CF'!L:L)</f>
        <v>20459.861382378469</v>
      </c>
      <c r="R10" s="44">
        <f>SUMIF('Report-PCSB-CF'!$C:$C,$B10,'Report-PCSB-CF'!M:M)</f>
        <v>20459.861382378469</v>
      </c>
      <c r="S10" s="45">
        <f t="shared" si="3"/>
        <v>61379.584147135407</v>
      </c>
      <c r="T10" s="44">
        <f>SUMIF('Report-PCSB-CF'!$C:$C,$B10,'Report-PCSB-CF'!N:N)</f>
        <v>20459.861382378469</v>
      </c>
      <c r="U10" s="44">
        <f>SUMIF('Report-PCSB-CF'!$C:$C,$B10,'Report-PCSB-CF'!O:O)</f>
        <v>20459.861382378469</v>
      </c>
      <c r="V10" s="44">
        <f>SUMIF('Report-PCSB-CF'!$C:$C,$B10,'Report-PCSB-CF'!P:P)</f>
        <v>0</v>
      </c>
      <c r="W10" s="45">
        <f t="shared" si="4"/>
        <v>40919.722764756938</v>
      </c>
      <c r="X10" s="95"/>
      <c r="Y10" s="37">
        <f t="shared" si="5"/>
        <v>184138.75244140622</v>
      </c>
    </row>
    <row r="11" spans="1:25" ht="13" x14ac:dyDescent="0.15">
      <c r="A11" s="36"/>
      <c r="B11" s="36" t="s">
        <v>2</v>
      </c>
      <c r="C11" s="35"/>
      <c r="D11" s="44">
        <f>SUMIF('Report-PCSB-IS'!C:C,B11,'Report-PCSB-IS'!D:D)</f>
        <v>385048.2</v>
      </c>
      <c r="E11" s="45"/>
      <c r="F11" s="45"/>
      <c r="G11" s="45"/>
      <c r="H11" s="44">
        <f>SUMIF('Report-PCSB-CF'!$C:$C,$B11,'Report-PCSB-CF'!E:E)</f>
        <v>49495.609375</v>
      </c>
      <c r="I11" s="44">
        <f>SUMIF('Report-PCSB-CF'!$C:$C,$B11,'Report-PCSB-CF'!F:F)</f>
        <v>50385.091644965272</v>
      </c>
      <c r="J11" s="44">
        <f>SUMIF('Report-PCSB-CF'!$C:$C,$B11,'Report-PCSB-CF'!G:G)</f>
        <v>67285.254774305547</v>
      </c>
      <c r="K11" s="45">
        <f t="shared" si="1"/>
        <v>167165.95579427082</v>
      </c>
      <c r="L11" s="44">
        <f>SUMIF('Report-PCSB-CF'!$C:$C,$B11,'Report-PCSB-CF'!H:H)</f>
        <v>68174.73704427082</v>
      </c>
      <c r="M11" s="44">
        <f>SUMIF('Report-PCSB-CF'!$C:$C,$B11,'Report-PCSB-CF'!I:I)</f>
        <v>63727.325694444444</v>
      </c>
      <c r="N11" s="44">
        <f>SUMIF('Report-PCSB-CF'!$C:$C,$B11,'Report-PCSB-CF'!J:J)</f>
        <v>63727.325694444444</v>
      </c>
      <c r="O11" s="45">
        <f t="shared" si="2"/>
        <v>195629.38843315971</v>
      </c>
      <c r="P11" s="44">
        <f>SUMIF('Report-PCSB-CF'!$C:$C,$B11,'Report-PCSB-CF'!K:K)</f>
        <v>64616.807964409723</v>
      </c>
      <c r="Q11" s="44">
        <f>SUMIF('Report-PCSB-CF'!$C:$C,$B11,'Report-PCSB-CF'!L:L)</f>
        <v>1368383.290234375</v>
      </c>
      <c r="R11" s="44">
        <f>SUMIF('Report-PCSB-CF'!$C:$C,$B11,'Report-PCSB-CF'!M:M)</f>
        <v>69064.219314236107</v>
      </c>
      <c r="S11" s="45">
        <f t="shared" si="3"/>
        <v>1502064.3175130209</v>
      </c>
      <c r="T11" s="44">
        <f>SUMIF('Report-PCSB-CF'!$C:$C,$B11,'Report-PCSB-CF'!N:N)</f>
        <v>63727.325694444444</v>
      </c>
      <c r="U11" s="44">
        <f>SUMIF('Report-PCSB-CF'!$C:$C,$B11,'Report-PCSB-CF'!O:O)</f>
        <v>66395.772504340275</v>
      </c>
      <c r="V11" s="44">
        <f>SUMIF('Report-PCSB-CF'!$C:$C,$B11,'Report-PCSB-CF'!P:P)</f>
        <v>61948.361154513892</v>
      </c>
      <c r="W11" s="45">
        <f t="shared" si="4"/>
        <v>192071.45935329862</v>
      </c>
      <c r="X11" s="95"/>
      <c r="Y11" s="37">
        <f t="shared" si="5"/>
        <v>2056931.1210937502</v>
      </c>
    </row>
    <row r="12" spans="1:25" ht="13" x14ac:dyDescent="0.15">
      <c r="A12" s="36"/>
      <c r="B12" s="36" t="s">
        <v>3</v>
      </c>
      <c r="C12" s="35"/>
      <c r="D12" s="44">
        <f>SUMIF('Report-PCSB-IS'!C:C,B12,'Report-PCSB-IS'!D:D)</f>
        <v>73850.990000000005</v>
      </c>
      <c r="E12" s="45"/>
      <c r="F12" s="45"/>
      <c r="G12" s="45"/>
      <c r="H12" s="44">
        <f>SUMIF('Report-PCSB-CF'!$C:$C,$B12,'Report-PCSB-CF'!E:E)</f>
        <v>0</v>
      </c>
      <c r="I12" s="44">
        <f>SUMIF('Report-PCSB-CF'!$C:$C,$B12,'Report-PCSB-CF'!F:F)</f>
        <v>0</v>
      </c>
      <c r="J12" s="44">
        <f>SUMIF('Report-PCSB-CF'!$C:$C,$B12,'Report-PCSB-CF'!G:G)</f>
        <v>10000</v>
      </c>
      <c r="K12" s="45">
        <f t="shared" si="1"/>
        <v>10000</v>
      </c>
      <c r="L12" s="44">
        <f>SUMIF('Report-PCSB-CF'!$C:$C,$B12,'Report-PCSB-CF'!H:H)</f>
        <v>0</v>
      </c>
      <c r="M12" s="44">
        <f>SUMIF('Report-PCSB-CF'!$C:$C,$B12,'Report-PCSB-CF'!I:I)</f>
        <v>0</v>
      </c>
      <c r="N12" s="44">
        <f>SUMIF('Report-PCSB-CF'!$C:$C,$B12,'Report-PCSB-CF'!J:J)</f>
        <v>2331.071044921875</v>
      </c>
      <c r="O12" s="45">
        <f t="shared" si="2"/>
        <v>2331.071044921875</v>
      </c>
      <c r="P12" s="44">
        <f>SUMIF('Report-PCSB-CF'!$C:$C,$B12,'Report-PCSB-CF'!K:K)</f>
        <v>0</v>
      </c>
      <c r="Q12" s="44">
        <f>SUMIF('Report-PCSB-CF'!$C:$C,$B12,'Report-PCSB-CF'!L:L)</f>
        <v>10000</v>
      </c>
      <c r="R12" s="44">
        <f>SUMIF('Report-PCSB-CF'!$C:$C,$B12,'Report-PCSB-CF'!M:M)</f>
        <v>0</v>
      </c>
      <c r="S12" s="45">
        <f t="shared" si="3"/>
        <v>10000</v>
      </c>
      <c r="T12" s="44">
        <f>SUMIF('Report-PCSB-CF'!$C:$C,$B12,'Report-PCSB-CF'!N:N)</f>
        <v>0</v>
      </c>
      <c r="U12" s="44">
        <f>SUMIF('Report-PCSB-CF'!$C:$C,$B12,'Report-PCSB-CF'!O:O)</f>
        <v>0</v>
      </c>
      <c r="V12" s="44">
        <f>SUMIF('Report-PCSB-CF'!$C:$C,$B12,'Report-PCSB-CF'!P:P)</f>
        <v>0</v>
      </c>
      <c r="W12" s="45">
        <f t="shared" si="4"/>
        <v>0</v>
      </c>
      <c r="X12" s="95"/>
      <c r="Y12" s="37">
        <f t="shared" si="5"/>
        <v>22331.071044921875</v>
      </c>
    </row>
    <row r="13" spans="1:25" ht="13" x14ac:dyDescent="0.15">
      <c r="A13" s="36"/>
      <c r="B13" s="36" t="s">
        <v>4</v>
      </c>
      <c r="C13" s="35"/>
      <c r="D13" s="44">
        <f>SUMIF('Report-PCSB-IS'!C:C,B13,'Report-PCSB-IS'!D:D)</f>
        <v>254729.66999999998</v>
      </c>
      <c r="E13" s="45"/>
      <c r="F13" s="45"/>
      <c r="G13" s="45"/>
      <c r="H13" s="44">
        <f>SUMIF('Report-PCSB-CF'!$C:$C,$B13,'Report-PCSB-CF'!E:E)</f>
        <v>0</v>
      </c>
      <c r="I13" s="44">
        <f>SUMIF('Report-PCSB-CF'!$C:$C,$B13,'Report-PCSB-CF'!F:F)</f>
        <v>1078.0246527777779</v>
      </c>
      <c r="J13" s="44">
        <f>SUMIF('Report-PCSB-CF'!$C:$C,$B13,'Report-PCSB-CF'!G:G)</f>
        <v>21560.493055555555</v>
      </c>
      <c r="K13" s="45">
        <f t="shared" si="1"/>
        <v>22638.517708333333</v>
      </c>
      <c r="L13" s="44">
        <f>SUMIF('Report-PCSB-CF'!$C:$C,$B13,'Report-PCSB-CF'!H:H)</f>
        <v>22638.517708333333</v>
      </c>
      <c r="M13" s="44">
        <f>SUMIF('Report-PCSB-CF'!$C:$C,$B13,'Report-PCSB-CF'!I:I)</f>
        <v>17248.394444444446</v>
      </c>
      <c r="N13" s="44">
        <f>SUMIF('Report-PCSB-CF'!$C:$C,$B13,'Report-PCSB-CF'!J:J)</f>
        <v>17248.394444444446</v>
      </c>
      <c r="O13" s="45">
        <f t="shared" si="2"/>
        <v>57135.306597222225</v>
      </c>
      <c r="P13" s="44">
        <f>SUMIF('Report-PCSB-CF'!$C:$C,$B13,'Report-PCSB-CF'!K:K)</f>
        <v>18326.41909722222</v>
      </c>
      <c r="Q13" s="44">
        <f>SUMIF('Report-PCSB-CF'!$C:$C,$B13,'Report-PCSB-CF'!L:L)</f>
        <v>19404.443750000002</v>
      </c>
      <c r="R13" s="44">
        <f>SUMIF('Report-PCSB-CF'!$C:$C,$B13,'Report-PCSB-CF'!M:M)</f>
        <v>23716.542361111111</v>
      </c>
      <c r="S13" s="45">
        <f t="shared" si="3"/>
        <v>61447.40520833333</v>
      </c>
      <c r="T13" s="44">
        <f>SUMIF('Report-PCSB-CF'!$C:$C,$B13,'Report-PCSB-CF'!N:N)</f>
        <v>17248.394444444446</v>
      </c>
      <c r="U13" s="44">
        <f>SUMIF('Report-PCSB-CF'!$C:$C,$B13,'Report-PCSB-CF'!O:O)</f>
        <v>20482.468402777777</v>
      </c>
      <c r="V13" s="44">
        <f>SUMIF('Report-PCSB-CF'!$C:$C,$B13,'Report-PCSB-CF'!P:P)</f>
        <v>15092.34513888889</v>
      </c>
      <c r="W13" s="45">
        <f t="shared" si="4"/>
        <v>52823.207986111112</v>
      </c>
      <c r="X13" s="95"/>
      <c r="Y13" s="37">
        <f t="shared" si="5"/>
        <v>194044.4375</v>
      </c>
    </row>
    <row r="14" spans="1:25" ht="13" x14ac:dyDescent="0.15">
      <c r="A14" s="36"/>
      <c r="B14" s="36" t="s">
        <v>107</v>
      </c>
      <c r="C14" s="35"/>
      <c r="D14" s="65">
        <f>SUMIF('Report-PCSB-IS'!C:C,B14,'Report-PCSB-IS'!D:D)</f>
        <v>16308</v>
      </c>
      <c r="E14" s="45"/>
      <c r="F14" s="45"/>
      <c r="G14" s="45"/>
      <c r="H14" s="65">
        <f>SUMIF('Report-PCSB-CF'!$C:$C,$B14,'Report-PCSB-CF'!E:E)</f>
        <v>0</v>
      </c>
      <c r="I14" s="65">
        <f>SUMIF('Report-PCSB-CF'!$C:$C,$B14,'Report-PCSB-CF'!F:F)</f>
        <v>0</v>
      </c>
      <c r="J14" s="65">
        <f>SUMIF('Report-PCSB-CF'!$C:$C,$B14,'Report-PCSB-CF'!G:G)</f>
        <v>0</v>
      </c>
      <c r="K14" s="45">
        <f t="shared" si="1"/>
        <v>0</v>
      </c>
      <c r="L14" s="65">
        <f>SUMIF('Report-PCSB-CF'!$C:$C,$B14,'Report-PCSB-CF'!H:H)</f>
        <v>0</v>
      </c>
      <c r="M14" s="65">
        <f>SUMIF('Report-PCSB-CF'!$C:$C,$B14,'Report-PCSB-CF'!I:I)</f>
        <v>0</v>
      </c>
      <c r="N14" s="65">
        <f>SUMIF('Report-PCSB-CF'!$C:$C,$B14,'Report-PCSB-CF'!J:J)</f>
        <v>0</v>
      </c>
      <c r="O14" s="45">
        <f t="shared" si="2"/>
        <v>0</v>
      </c>
      <c r="P14" s="65">
        <f>SUMIF('Report-PCSB-CF'!$C:$C,$B14,'Report-PCSB-CF'!K:K)</f>
        <v>0</v>
      </c>
      <c r="Q14" s="65">
        <f>SUMIF('Report-PCSB-CF'!$C:$C,$B14,'Report-PCSB-CF'!L:L)</f>
        <v>0</v>
      </c>
      <c r="R14" s="65">
        <f>SUMIF('Report-PCSB-CF'!$C:$C,$B14,'Report-PCSB-CF'!M:M)</f>
        <v>0</v>
      </c>
      <c r="S14" s="45">
        <f t="shared" si="3"/>
        <v>0</v>
      </c>
      <c r="T14" s="65">
        <f>SUMIF('Report-PCSB-CF'!$C:$C,$B14,'Report-PCSB-CF'!N:N)</f>
        <v>0</v>
      </c>
      <c r="U14" s="65">
        <f>SUMIF('Report-PCSB-CF'!$C:$C,$B14,'Report-PCSB-CF'!O:O)</f>
        <v>0</v>
      </c>
      <c r="V14" s="65">
        <f>SUMIF('Report-PCSB-CF'!$C:$C,$B14,'Report-PCSB-CF'!P:P)</f>
        <v>0</v>
      </c>
      <c r="W14" s="45">
        <f t="shared" si="4"/>
        <v>0</v>
      </c>
      <c r="X14" s="95"/>
      <c r="Y14" s="37">
        <f t="shared" si="5"/>
        <v>0</v>
      </c>
    </row>
    <row r="15" spans="1:25" ht="13" x14ac:dyDescent="0.15">
      <c r="A15" s="36"/>
      <c r="B15" s="36" t="s">
        <v>5</v>
      </c>
      <c r="C15" s="35"/>
      <c r="D15" s="44">
        <f>SUMIF('Report-PCSB-IS'!C:C,B15,'Report-PCSB-IS'!D:D)</f>
        <v>76453.34</v>
      </c>
      <c r="E15" s="45"/>
      <c r="F15" s="45"/>
      <c r="G15" s="45"/>
      <c r="H15" s="44">
        <f>SUMIF('Report-PCSB-CF'!$C:$C,$B15,'Report-PCSB-CF'!E:E)</f>
        <v>0</v>
      </c>
      <c r="I15" s="44">
        <f>SUMIF('Report-PCSB-CF'!$C:$C,$B15,'Report-PCSB-CF'!F:F)</f>
        <v>444.44444444444446</v>
      </c>
      <c r="J15" s="44">
        <f>SUMIF('Report-PCSB-CF'!$C:$C,$B15,'Report-PCSB-CF'!G:G)</f>
        <v>8888.8888888888887</v>
      </c>
      <c r="K15" s="45">
        <f t="shared" si="1"/>
        <v>9333.3333333333339</v>
      </c>
      <c r="L15" s="44">
        <f>SUMIF('Report-PCSB-CF'!$C:$C,$B15,'Report-PCSB-CF'!H:H)</f>
        <v>9333.3333333333339</v>
      </c>
      <c r="M15" s="44">
        <f>SUMIF('Report-PCSB-CF'!$C:$C,$B15,'Report-PCSB-CF'!I:I)</f>
        <v>7111.1111111111113</v>
      </c>
      <c r="N15" s="44">
        <f>SUMIF('Report-PCSB-CF'!$C:$C,$B15,'Report-PCSB-CF'!J:J)</f>
        <v>7111.1111111111113</v>
      </c>
      <c r="O15" s="45">
        <f t="shared" si="2"/>
        <v>23555.555555555555</v>
      </c>
      <c r="P15" s="44">
        <f>SUMIF('Report-PCSB-CF'!$C:$C,$B15,'Report-PCSB-CF'!K:K)</f>
        <v>7555.5555555555557</v>
      </c>
      <c r="Q15" s="44">
        <f>SUMIF('Report-PCSB-CF'!$C:$C,$B15,'Report-PCSB-CF'!L:L)</f>
        <v>8000</v>
      </c>
      <c r="R15" s="44">
        <f>SUMIF('Report-PCSB-CF'!$C:$C,$B15,'Report-PCSB-CF'!M:M)</f>
        <v>9777.7777777777774</v>
      </c>
      <c r="S15" s="45">
        <f t="shared" si="3"/>
        <v>25333.333333333332</v>
      </c>
      <c r="T15" s="44">
        <f>SUMIF('Report-PCSB-CF'!$C:$C,$B15,'Report-PCSB-CF'!N:N)</f>
        <v>7111.1111111111113</v>
      </c>
      <c r="U15" s="44">
        <f>SUMIF('Report-PCSB-CF'!$C:$C,$B15,'Report-PCSB-CF'!O:O)</f>
        <v>8444.4444444444453</v>
      </c>
      <c r="V15" s="44">
        <f>SUMIF('Report-PCSB-CF'!$C:$C,$B15,'Report-PCSB-CF'!P:P)</f>
        <v>6222.2222222222226</v>
      </c>
      <c r="W15" s="45">
        <f t="shared" si="4"/>
        <v>21777.777777777781</v>
      </c>
      <c r="X15" s="95"/>
      <c r="Y15" s="38">
        <f t="shared" si="5"/>
        <v>80000</v>
      </c>
    </row>
    <row r="16" spans="1:25" ht="13" x14ac:dyDescent="0.15">
      <c r="A16" s="36"/>
      <c r="B16" s="46" t="s">
        <v>6</v>
      </c>
      <c r="C16" s="35"/>
      <c r="D16" s="89">
        <f>SUM(D7:D15)</f>
        <v>12404380.280000001</v>
      </c>
      <c r="E16" s="63"/>
      <c r="F16" s="63"/>
      <c r="G16" s="63"/>
      <c r="H16" s="89">
        <f>SUM(H7:H15)</f>
        <v>1074306.7903645833</v>
      </c>
      <c r="I16" s="89">
        <f>SUM(I7:I15)</f>
        <v>1076718.7417317708</v>
      </c>
      <c r="J16" s="89">
        <f>SUM(J7:J15)</f>
        <v>1186136.5691663953</v>
      </c>
      <c r="K16" s="89">
        <f>SUM(H16:J16)</f>
        <v>3337162.1012627496</v>
      </c>
      <c r="L16" s="89">
        <f>SUM(L7:L15)</f>
        <v>1145417.6304578993</v>
      </c>
      <c r="M16" s="89">
        <f>SUM(M7:M15)</f>
        <v>1133357.8736219616</v>
      </c>
      <c r="N16" s="89">
        <f>SUM(N7:N15)</f>
        <v>1135688.9446668834</v>
      </c>
      <c r="O16" s="89">
        <f>SUM(L16:N16)</f>
        <v>3414464.4487467441</v>
      </c>
      <c r="P16" s="89">
        <f>SUM(P7:P15)</f>
        <v>1135769.8249891491</v>
      </c>
      <c r="Q16" s="89">
        <f>SUM(Q7:Q15)</f>
        <v>2451058.7763563371</v>
      </c>
      <c r="R16" s="89">
        <f>SUM(R7:R15)</f>
        <v>1147829.5818250868</v>
      </c>
      <c r="S16" s="89">
        <f>SUM(P16:R16)</f>
        <v>4734658.1831705729</v>
      </c>
      <c r="T16" s="89">
        <f>SUM(T7:T15)</f>
        <v>1133357.8736219616</v>
      </c>
      <c r="U16" s="89">
        <f>SUM(U7:U15)</f>
        <v>1140593.7277235244</v>
      </c>
      <c r="V16" s="89">
        <f>SUM(V7:V15)</f>
        <v>1108074.1095052082</v>
      </c>
      <c r="W16" s="89">
        <f>SUM(T16:V16)</f>
        <v>3382025.7108506942</v>
      </c>
      <c r="X16" s="96"/>
      <c r="Y16" s="86">
        <f>SUM(K16,O16,S16,W16)</f>
        <v>14868310.444030762</v>
      </c>
    </row>
    <row r="17" spans="1:25" ht="13" x14ac:dyDescent="0.15">
      <c r="A17" s="36"/>
      <c r="B17" s="49"/>
      <c r="C17" s="35"/>
      <c r="D17" s="90"/>
      <c r="E17" s="50"/>
      <c r="F17" s="50"/>
      <c r="G17" s="5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5"/>
      <c r="Y17" s="37"/>
    </row>
    <row r="18" spans="1:25" ht="15" x14ac:dyDescent="0.2">
      <c r="A18" s="51" t="s">
        <v>111</v>
      </c>
      <c r="B18" s="1"/>
      <c r="C18" s="35"/>
      <c r="D18" s="55" t="s">
        <v>159</v>
      </c>
      <c r="E18"/>
      <c r="F18" s="94">
        <v>126</v>
      </c>
      <c r="G18" s="52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5"/>
      <c r="Y18" s="37"/>
    </row>
    <row r="19" spans="1:25" ht="15" x14ac:dyDescent="0.2">
      <c r="A19" s="53" t="s">
        <v>7</v>
      </c>
      <c r="B19" s="1"/>
      <c r="C19" s="35"/>
      <c r="D19" s="55"/>
      <c r="E19"/>
      <c r="F19" t="s">
        <v>160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5"/>
      <c r="Y19" s="37"/>
    </row>
    <row r="20" spans="1:25" ht="15" x14ac:dyDescent="0.2">
      <c r="A20" s="36"/>
      <c r="B20" s="1" t="s">
        <v>8</v>
      </c>
      <c r="C20" s="35"/>
      <c r="D20" s="54">
        <f>SUMIF('Report-PCSB-IS'!C:C,B20,'Report-PCSB-IS'!D:D)</f>
        <v>195192.33000000002</v>
      </c>
      <c r="E20"/>
      <c r="F20" s="54">
        <v>5</v>
      </c>
      <c r="G20" s="55"/>
      <c r="H20" s="54">
        <f>SUMIF('Report-PCSB-CF'!$C:$C,$B20,'Report-PCSB-CF'!E:E)</f>
        <v>18333.333333333332</v>
      </c>
      <c r="I20" s="54">
        <f>SUMIF('Report-PCSB-CF'!$C:$C,$B20,'Report-PCSB-CF'!F:F)</f>
        <v>18333.333333333332</v>
      </c>
      <c r="J20" s="54">
        <f>SUMIF('Report-PCSB-CF'!$C:$C,$B20,'Report-PCSB-CF'!G:G)</f>
        <v>18333.333333333332</v>
      </c>
      <c r="K20" s="56">
        <f t="shared" ref="K20:K26" si="6">SUM(H20:J20)</f>
        <v>55000</v>
      </c>
      <c r="L20" s="54">
        <f>SUMIF('Report-PCSB-CF'!$C:$C,$B20,'Report-PCSB-CF'!H:H)</f>
        <v>18333.333333333332</v>
      </c>
      <c r="M20" s="54">
        <f>SUMIF('Report-PCSB-CF'!$C:$C,$B20,'Report-PCSB-CF'!I:I)</f>
        <v>18333.333333333332</v>
      </c>
      <c r="N20" s="54">
        <f>SUMIF('Report-PCSB-CF'!$C:$C,$B20,'Report-PCSB-CF'!J:J)</f>
        <v>18333.333333333332</v>
      </c>
      <c r="O20" s="56">
        <f t="shared" ref="O20:O26" si="7">SUM(L20:N20)</f>
        <v>55000</v>
      </c>
      <c r="P20" s="54">
        <f>SUMIF('Report-PCSB-CF'!$C:$C,$B20,'Report-PCSB-CF'!K:K)</f>
        <v>18333.333333333332</v>
      </c>
      <c r="Q20" s="54">
        <f>SUMIF('Report-PCSB-CF'!$C:$C,$B20,'Report-PCSB-CF'!L:L)</f>
        <v>18333.333333333332</v>
      </c>
      <c r="R20" s="54">
        <f>SUMIF('Report-PCSB-CF'!$C:$C,$B20,'Report-PCSB-CF'!M:M)</f>
        <v>18333.333333333332</v>
      </c>
      <c r="S20" s="56">
        <f t="shared" ref="S20:S26" si="8">SUM(P20:R20)</f>
        <v>55000</v>
      </c>
      <c r="T20" s="54">
        <f>SUMIF('Report-PCSB-CF'!$C:$C,$B20,'Report-PCSB-CF'!N:N)</f>
        <v>18333.333333333332</v>
      </c>
      <c r="U20" s="54">
        <f>SUMIF('Report-PCSB-CF'!$C:$C,$B20,'Report-PCSB-CF'!O:O)</f>
        <v>18333.333333333332</v>
      </c>
      <c r="V20" s="54">
        <f>SUMIF('Report-PCSB-CF'!$C:$C,$B20,'Report-PCSB-CF'!P:P)</f>
        <v>18333.333333333332</v>
      </c>
      <c r="W20" s="56">
        <f t="shared" ref="W20:W26" si="9">SUM(T20:V20)</f>
        <v>55000</v>
      </c>
      <c r="X20" s="95"/>
      <c r="Y20" s="37">
        <f t="shared" ref="Y20:Y27" si="10">SUM(K20,O20,S20,W20)</f>
        <v>220000</v>
      </c>
    </row>
    <row r="21" spans="1:25" ht="15" x14ac:dyDescent="0.2">
      <c r="A21" s="36"/>
      <c r="B21" s="1" t="s">
        <v>9</v>
      </c>
      <c r="C21" s="35"/>
      <c r="D21" s="54">
        <f>SUMIF('Report-PCSB-IS'!C:C,B21,'Report-PCSB-IS'!D:D)</f>
        <v>3257797.5700000008</v>
      </c>
      <c r="E21"/>
      <c r="F21" s="54">
        <v>60</v>
      </c>
      <c r="G21" s="55"/>
      <c r="H21" s="54">
        <f>SUMIF('Report-PCSB-CF'!$C:$C,$B21,'Report-PCSB-CF'!E:E)</f>
        <v>9850</v>
      </c>
      <c r="I21" s="54">
        <f>SUMIF('Report-PCSB-CF'!$C:$C,$B21,'Report-PCSB-CF'!F:F)</f>
        <v>129883.74535590278</v>
      </c>
      <c r="J21" s="54">
        <f>SUMIF('Report-PCSB-CF'!$C:$C,$B21,'Report-PCSB-CF'!G:G)</f>
        <v>290549.90711805556</v>
      </c>
      <c r="K21" s="56">
        <f t="shared" si="6"/>
        <v>430283.65247395833</v>
      </c>
      <c r="L21" s="54">
        <f>SUMIF('Report-PCSB-CF'!$C:$C,$B21,'Report-PCSB-CF'!H:H)</f>
        <v>288537.81914062501</v>
      </c>
      <c r="M21" s="54">
        <f>SUMIF('Report-PCSB-CF'!$C:$C,$B21,'Report-PCSB-CF'!I:I)</f>
        <v>279848.25902777776</v>
      </c>
      <c r="N21" s="54">
        <f>SUMIF('Report-PCSB-CF'!$C:$C,$B21,'Report-PCSB-CF'!J:J)</f>
        <v>283598.25902777776</v>
      </c>
      <c r="O21" s="56">
        <f t="shared" si="7"/>
        <v>851984.3371961806</v>
      </c>
      <c r="P21" s="54">
        <f>SUMIF('Report-PCSB-CF'!$C:$C,$B21,'Report-PCSB-CF'!K:K)</f>
        <v>281586.17105034721</v>
      </c>
      <c r="Q21" s="54">
        <f>SUMIF('Report-PCSB-CF'!$C:$C,$B21,'Report-PCSB-CF'!L:L)</f>
        <v>283324.08307291666</v>
      </c>
      <c r="R21" s="54">
        <f>SUMIF('Report-PCSB-CF'!$C:$C,$B21,'Report-PCSB-CF'!M:M)</f>
        <v>294025.7311631944</v>
      </c>
      <c r="S21" s="56">
        <f t="shared" si="8"/>
        <v>858935.98528645828</v>
      </c>
      <c r="T21" s="54">
        <f>SUMIF('Report-PCSB-CF'!$C:$C,$B21,'Report-PCSB-CF'!N:N)</f>
        <v>279848.25902777776</v>
      </c>
      <c r="U21" s="54">
        <f>SUMIF('Report-PCSB-CF'!$C:$C,$B21,'Report-PCSB-CF'!O:O)</f>
        <v>285061.99509548611</v>
      </c>
      <c r="V21" s="54">
        <f>SUMIF('Report-PCSB-CF'!$C:$C,$B21,'Report-PCSB-CF'!P:P)</f>
        <v>684401.10164930555</v>
      </c>
      <c r="W21" s="56">
        <f t="shared" si="9"/>
        <v>1249311.3557725693</v>
      </c>
      <c r="X21" s="95"/>
      <c r="Y21" s="37">
        <f t="shared" si="10"/>
        <v>3390515.3307291665</v>
      </c>
    </row>
    <row r="22" spans="1:25" ht="15" x14ac:dyDescent="0.2">
      <c r="A22" s="36"/>
      <c r="B22" s="1" t="s">
        <v>10</v>
      </c>
      <c r="C22" s="35"/>
      <c r="D22" s="54">
        <f>SUMIF('Report-PCSB-IS'!C:C,B22,'Report-PCSB-IS'!D:D)</f>
        <v>1736207.21</v>
      </c>
      <c r="E22"/>
      <c r="F22" s="54">
        <v>40.5</v>
      </c>
      <c r="G22" s="55"/>
      <c r="H22" s="54">
        <f>SUMIF('Report-PCSB-CF'!$C:$C,$B22,'Report-PCSB-CF'!E:E)</f>
        <v>0</v>
      </c>
      <c r="I22" s="54">
        <f>SUMIF('Report-PCSB-CF'!$C:$C,$B22,'Report-PCSB-CF'!F:F)</f>
        <v>87157.291666666657</v>
      </c>
      <c r="J22" s="54">
        <f>SUMIF('Report-PCSB-CF'!$C:$C,$B22,'Report-PCSB-CF'!G:G)</f>
        <v>174314.58333333331</v>
      </c>
      <c r="K22" s="56">
        <f t="shared" si="6"/>
        <v>261471.87499999997</v>
      </c>
      <c r="L22" s="54">
        <f>SUMIF('Report-PCSB-CF'!$C:$C,$B22,'Report-PCSB-CF'!H:H)</f>
        <v>174314.58333333331</v>
      </c>
      <c r="M22" s="54">
        <f>SUMIF('Report-PCSB-CF'!$C:$C,$B22,'Report-PCSB-CF'!I:I)</f>
        <v>174314.58333333331</v>
      </c>
      <c r="N22" s="54">
        <f>SUMIF('Report-PCSB-CF'!$C:$C,$B22,'Report-PCSB-CF'!J:J)</f>
        <v>174314.58333333331</v>
      </c>
      <c r="O22" s="56">
        <f t="shared" si="7"/>
        <v>522943.74999999994</v>
      </c>
      <c r="P22" s="54">
        <f>SUMIF('Report-PCSB-CF'!$C:$C,$B22,'Report-PCSB-CF'!K:K)</f>
        <v>174314.58333333331</v>
      </c>
      <c r="Q22" s="54">
        <f>SUMIF('Report-PCSB-CF'!$C:$C,$B22,'Report-PCSB-CF'!L:L)</f>
        <v>174314.58333333331</v>
      </c>
      <c r="R22" s="54">
        <f>SUMIF('Report-PCSB-CF'!$C:$C,$B22,'Report-PCSB-CF'!M:M)</f>
        <v>174314.58333333331</v>
      </c>
      <c r="S22" s="56">
        <f t="shared" si="8"/>
        <v>522943.74999999994</v>
      </c>
      <c r="T22" s="54">
        <f>SUMIF('Report-PCSB-CF'!$C:$C,$B22,'Report-PCSB-CF'!N:N)</f>
        <v>174314.58333333331</v>
      </c>
      <c r="U22" s="54">
        <f>SUMIF('Report-PCSB-CF'!$C:$C,$B22,'Report-PCSB-CF'!O:O)</f>
        <v>174314.58333333331</v>
      </c>
      <c r="V22" s="54">
        <f>SUMIF('Report-PCSB-CF'!$C:$C,$B22,'Report-PCSB-CF'!P:P)</f>
        <v>436483.71666666667</v>
      </c>
      <c r="W22" s="56">
        <f t="shared" si="9"/>
        <v>785112.8833333333</v>
      </c>
      <c r="X22" s="95"/>
      <c r="Y22" s="37">
        <f t="shared" si="10"/>
        <v>2092472.2583333331</v>
      </c>
    </row>
    <row r="23" spans="1:25" ht="15" x14ac:dyDescent="0.2">
      <c r="A23" s="36"/>
      <c r="B23" s="1" t="s">
        <v>11</v>
      </c>
      <c r="C23" s="35"/>
      <c r="D23" s="54">
        <f>SUMIF('Report-PCSB-IS'!C:C,B23,'Report-PCSB-IS'!D:D)</f>
        <v>517694.54999999993</v>
      </c>
      <c r="E23"/>
      <c r="F23" s="54">
        <v>9</v>
      </c>
      <c r="G23" s="55"/>
      <c r="H23" s="54">
        <f>SUMIF('Report-PCSB-CF'!$C:$C,$B23,'Report-PCSB-CF'!E:E)</f>
        <v>49345.833333333328</v>
      </c>
      <c r="I23" s="54">
        <f>SUMIF('Report-PCSB-CF'!$C:$C,$B23,'Report-PCSB-CF'!F:F)</f>
        <v>49345.833333333328</v>
      </c>
      <c r="J23" s="54">
        <f>SUMIF('Report-PCSB-CF'!$C:$C,$B23,'Report-PCSB-CF'!G:G)</f>
        <v>49345.833333333328</v>
      </c>
      <c r="K23" s="56">
        <f t="shared" si="6"/>
        <v>148037.5</v>
      </c>
      <c r="L23" s="54">
        <f>SUMIF('Report-PCSB-CF'!$C:$C,$B23,'Report-PCSB-CF'!H:H)</f>
        <v>49345.833333333328</v>
      </c>
      <c r="M23" s="54">
        <f>SUMIF('Report-PCSB-CF'!$C:$C,$B23,'Report-PCSB-CF'!I:I)</f>
        <v>49345.833333333328</v>
      </c>
      <c r="N23" s="54">
        <f>SUMIF('Report-PCSB-CF'!$C:$C,$B23,'Report-PCSB-CF'!J:J)</f>
        <v>49345.833333333328</v>
      </c>
      <c r="O23" s="56">
        <f t="shared" si="7"/>
        <v>148037.5</v>
      </c>
      <c r="P23" s="54">
        <f>SUMIF('Report-PCSB-CF'!$C:$C,$B23,'Report-PCSB-CF'!K:K)</f>
        <v>49345.833333333328</v>
      </c>
      <c r="Q23" s="54">
        <f>SUMIF('Report-PCSB-CF'!$C:$C,$B23,'Report-PCSB-CF'!L:L)</f>
        <v>49345.833333333328</v>
      </c>
      <c r="R23" s="54">
        <f>SUMIF('Report-PCSB-CF'!$C:$C,$B23,'Report-PCSB-CF'!M:M)</f>
        <v>49345.833333333328</v>
      </c>
      <c r="S23" s="56">
        <f t="shared" si="8"/>
        <v>148037.5</v>
      </c>
      <c r="T23" s="54">
        <f>SUMIF('Report-PCSB-CF'!$C:$C,$B23,'Report-PCSB-CF'!N:N)</f>
        <v>49345.833333333328</v>
      </c>
      <c r="U23" s="54">
        <f>SUMIF('Report-PCSB-CF'!$C:$C,$B23,'Report-PCSB-CF'!O:O)</f>
        <v>49345.833333333328</v>
      </c>
      <c r="V23" s="54">
        <f>SUMIF('Report-PCSB-CF'!$C:$C,$B23,'Report-PCSB-CF'!P:P)</f>
        <v>49345.833333333328</v>
      </c>
      <c r="W23" s="56">
        <f t="shared" si="9"/>
        <v>148037.5</v>
      </c>
      <c r="X23" s="95"/>
      <c r="Y23" s="37">
        <f t="shared" si="10"/>
        <v>592150</v>
      </c>
    </row>
    <row r="24" spans="1:25" ht="15" x14ac:dyDescent="0.2">
      <c r="A24" s="36"/>
      <c r="B24" s="1" t="s">
        <v>12</v>
      </c>
      <c r="C24" s="35"/>
      <c r="D24" s="54">
        <f>SUMIF('Report-PCSB-IS'!C:C,B24,'Report-PCSB-IS'!D:D)</f>
        <v>743857.52</v>
      </c>
      <c r="E24"/>
      <c r="F24" s="54">
        <v>6.5</v>
      </c>
      <c r="G24" s="55"/>
      <c r="H24" s="54">
        <f>SUMIF('Report-PCSB-CF'!$C:$C,$B24,'Report-PCSB-CF'!E:E)</f>
        <v>71408.333333333328</v>
      </c>
      <c r="I24" s="54">
        <f>SUMIF('Report-PCSB-CF'!$C:$C,$B24,'Report-PCSB-CF'!F:F)</f>
        <v>71408.333333333328</v>
      </c>
      <c r="J24" s="54">
        <f>SUMIF('Report-PCSB-CF'!$C:$C,$B24,'Report-PCSB-CF'!G:G)</f>
        <v>71408.333333333328</v>
      </c>
      <c r="K24" s="56">
        <f t="shared" si="6"/>
        <v>214225</v>
      </c>
      <c r="L24" s="54">
        <f>SUMIF('Report-PCSB-CF'!$C:$C,$B24,'Report-PCSB-CF'!H:H)</f>
        <v>71408.333333333328</v>
      </c>
      <c r="M24" s="54">
        <f>SUMIF('Report-PCSB-CF'!$C:$C,$B24,'Report-PCSB-CF'!I:I)</f>
        <v>71408.333333333328</v>
      </c>
      <c r="N24" s="54">
        <f>SUMIF('Report-PCSB-CF'!$C:$C,$B24,'Report-PCSB-CF'!J:J)</f>
        <v>71408.333333333328</v>
      </c>
      <c r="O24" s="56">
        <f t="shared" si="7"/>
        <v>214225</v>
      </c>
      <c r="P24" s="54">
        <f>SUMIF('Report-PCSB-CF'!$C:$C,$B24,'Report-PCSB-CF'!K:K)</f>
        <v>71408.333333333328</v>
      </c>
      <c r="Q24" s="54">
        <f>SUMIF('Report-PCSB-CF'!$C:$C,$B24,'Report-PCSB-CF'!L:L)</f>
        <v>71408.333333333328</v>
      </c>
      <c r="R24" s="54">
        <f>SUMIF('Report-PCSB-CF'!$C:$C,$B24,'Report-PCSB-CF'!M:M)</f>
        <v>71408.333333333328</v>
      </c>
      <c r="S24" s="56">
        <f t="shared" si="8"/>
        <v>214225</v>
      </c>
      <c r="T24" s="54">
        <f>SUMIF('Report-PCSB-CF'!$C:$C,$B24,'Report-PCSB-CF'!N:N)</f>
        <v>71408.333333333328</v>
      </c>
      <c r="U24" s="54">
        <f>SUMIF('Report-PCSB-CF'!$C:$C,$B24,'Report-PCSB-CF'!O:O)</f>
        <v>71408.333333333328</v>
      </c>
      <c r="V24" s="54">
        <f>SUMIF('Report-PCSB-CF'!$C:$C,$B24,'Report-PCSB-CF'!P:P)</f>
        <v>86408.333333333328</v>
      </c>
      <c r="W24" s="56">
        <f t="shared" si="9"/>
        <v>229225</v>
      </c>
      <c r="X24" s="95"/>
      <c r="Y24" s="37">
        <f t="shared" si="10"/>
        <v>871900</v>
      </c>
    </row>
    <row r="25" spans="1:25" ht="15" x14ac:dyDescent="0.2">
      <c r="A25" s="36"/>
      <c r="B25" s="1" t="s">
        <v>120</v>
      </c>
      <c r="C25" s="35"/>
      <c r="D25" s="54">
        <f>SUMIF('Report-PCSB-IS'!C:C,B25,'Report-PCSB-IS'!D:D)</f>
        <v>546918.77</v>
      </c>
      <c r="E25"/>
      <c r="F25" s="54">
        <v>5</v>
      </c>
      <c r="G25" s="55"/>
      <c r="H25" s="54">
        <f>SUMIF('Report-PCSB-CF'!$C:$C,$B25,'Report-PCSB-CF'!E:E)</f>
        <v>40533.333333333328</v>
      </c>
      <c r="I25" s="54">
        <f>SUMIF('Report-PCSB-CF'!$C:$C,$B25,'Report-PCSB-CF'!F:F)</f>
        <v>40533.333333333328</v>
      </c>
      <c r="J25" s="54">
        <f>SUMIF('Report-PCSB-CF'!$C:$C,$B25,'Report-PCSB-CF'!G:G)</f>
        <v>40533.333333333328</v>
      </c>
      <c r="K25" s="56">
        <f t="shared" si="6"/>
        <v>121599.99999999999</v>
      </c>
      <c r="L25" s="54">
        <f>SUMIF('Report-PCSB-CF'!$C:$C,$B25,'Report-PCSB-CF'!H:H)</f>
        <v>40533.333333333328</v>
      </c>
      <c r="M25" s="54">
        <f>SUMIF('Report-PCSB-CF'!$C:$C,$B25,'Report-PCSB-CF'!I:I)</f>
        <v>40533.333333333328</v>
      </c>
      <c r="N25" s="54">
        <f>SUMIF('Report-PCSB-CF'!$C:$C,$B25,'Report-PCSB-CF'!J:J)</f>
        <v>40533.333333333328</v>
      </c>
      <c r="O25" s="56">
        <f t="shared" si="7"/>
        <v>121599.99999999999</v>
      </c>
      <c r="P25" s="54">
        <f>SUMIF('Report-PCSB-CF'!$C:$C,$B25,'Report-PCSB-CF'!K:K)</f>
        <v>40533.333333333328</v>
      </c>
      <c r="Q25" s="54">
        <f>SUMIF('Report-PCSB-CF'!$C:$C,$B25,'Report-PCSB-CF'!L:L)</f>
        <v>40533.333333333328</v>
      </c>
      <c r="R25" s="54">
        <f>SUMIF('Report-PCSB-CF'!$C:$C,$B25,'Report-PCSB-CF'!M:M)</f>
        <v>40533.333333333328</v>
      </c>
      <c r="S25" s="56">
        <f t="shared" si="8"/>
        <v>121599.99999999999</v>
      </c>
      <c r="T25" s="54">
        <f>SUMIF('Report-PCSB-CF'!$C:$C,$B25,'Report-PCSB-CF'!N:N)</f>
        <v>40533.333333333328</v>
      </c>
      <c r="U25" s="54">
        <f>SUMIF('Report-PCSB-CF'!$C:$C,$B25,'Report-PCSB-CF'!O:O)</f>
        <v>40533.333333333328</v>
      </c>
      <c r="V25" s="54">
        <f>SUMIF('Report-PCSB-CF'!$C:$C,$B25,'Report-PCSB-CF'!P:P)</f>
        <v>56533.333333333328</v>
      </c>
      <c r="W25" s="56">
        <f t="shared" si="9"/>
        <v>137600</v>
      </c>
      <c r="X25" s="95"/>
      <c r="Y25" s="37">
        <f t="shared" si="10"/>
        <v>502399.99999999994</v>
      </c>
    </row>
    <row r="26" spans="1:25" ht="13" x14ac:dyDescent="0.15">
      <c r="A26" s="36"/>
      <c r="B26" s="1" t="s">
        <v>121</v>
      </c>
      <c r="C26" s="35"/>
      <c r="D26" s="54">
        <f>SUMIF('Report-PCSB-IS'!C:C,B26,'Report-PCSB-IS'!D:D)</f>
        <v>1240064.54</v>
      </c>
      <c r="E26" s="55"/>
      <c r="F26" s="93" t="s">
        <v>157</v>
      </c>
      <c r="G26" s="55"/>
      <c r="H26" s="54">
        <f>SUMIF('Report-PCSB-CF'!$C:$C,$B26,'Report-PCSB-CF'!E:E)</f>
        <v>88216.119142855532</v>
      </c>
      <c r="I26" s="54">
        <f>SUMIF('Report-PCSB-CF'!$C:$C,$B26,'Report-PCSB-CF'!F:F)</f>
        <v>105049.29144356541</v>
      </c>
      <c r="J26" s="54">
        <f>SUMIF('Report-PCSB-CF'!$C:$C,$B26,'Report-PCSB-CF'!G:G)</f>
        <v>116670.91764513199</v>
      </c>
      <c r="K26" s="56">
        <f t="shared" si="6"/>
        <v>309936.32823155297</v>
      </c>
      <c r="L26" s="54">
        <f>SUMIF('Report-PCSB-CF'!$C:$C,$B26,'Report-PCSB-CF'!H:H)</f>
        <v>116543.90588910942</v>
      </c>
      <c r="M26" s="54">
        <f>SUMIF('Report-PCSB-CF'!$C:$C,$B26,'Report-PCSB-CF'!I:I)</f>
        <v>113377.69949942811</v>
      </c>
      <c r="N26" s="54">
        <f>SUMIF('Report-PCSB-CF'!$C:$C,$B26,'Report-PCSB-CF'!J:J)</f>
        <v>113680.95253338694</v>
      </c>
      <c r="O26" s="56">
        <f t="shared" si="7"/>
        <v>343602.55792192445</v>
      </c>
      <c r="P26" s="54">
        <f>SUMIF('Report-PCSB-CF'!$C:$C,$B26,'Report-PCSB-CF'!K:K)</f>
        <v>113553.94077736436</v>
      </c>
      <c r="Q26" s="54">
        <f>SUMIF('Report-PCSB-CF'!$C:$C,$B26,'Report-PCSB-CF'!L:L)</f>
        <v>113730.18205530063</v>
      </c>
      <c r="R26" s="54">
        <f>SUMIF('Report-PCSB-CF'!$C:$C,$B26,'Report-PCSB-CF'!M:M)</f>
        <v>114738.40020100451</v>
      </c>
      <c r="S26" s="56">
        <f t="shared" si="8"/>
        <v>342022.52303366951</v>
      </c>
      <c r="T26" s="54">
        <f>SUMIF('Report-PCSB-CF'!$C:$C,$B26,'Report-PCSB-CF'!N:N)</f>
        <v>113377.69949942811</v>
      </c>
      <c r="U26" s="54">
        <f>SUMIF('Report-PCSB-CF'!$C:$C,$B26,'Report-PCSB-CF'!O:O)</f>
        <v>120761.4233332369</v>
      </c>
      <c r="V26" s="54">
        <f>SUMIF('Report-PCSB-CF'!$C:$C,$B26,'Report-PCSB-CF'!P:P)</f>
        <v>181282.01892928476</v>
      </c>
      <c r="W26" s="56">
        <f t="shared" si="9"/>
        <v>415421.14176194975</v>
      </c>
      <c r="X26" s="95"/>
      <c r="Y26" s="38">
        <f t="shared" si="10"/>
        <v>1410982.5509490967</v>
      </c>
    </row>
    <row r="27" spans="1:25" ht="13" x14ac:dyDescent="0.15">
      <c r="A27" s="1"/>
      <c r="B27" s="46" t="s">
        <v>13</v>
      </c>
      <c r="C27" s="35"/>
      <c r="D27" s="89">
        <f>SUM(D20:D26)</f>
        <v>8237732.4900000012</v>
      </c>
      <c r="E27" s="63"/>
      <c r="F27" s="61">
        <f>SUM(F26:F26)</f>
        <v>0</v>
      </c>
      <c r="G27" s="63"/>
      <c r="H27" s="89">
        <f>SUM(H20:H26)</f>
        <v>277686.95247618883</v>
      </c>
      <c r="I27" s="89">
        <f>SUM(I20:I26)</f>
        <v>501711.1617994681</v>
      </c>
      <c r="J27" s="89">
        <f>SUM(J20:J26)</f>
        <v>761156.24142985418</v>
      </c>
      <c r="K27" s="89">
        <f>SUM(H27:J27)</f>
        <v>1540554.3557055111</v>
      </c>
      <c r="L27" s="89">
        <f>SUM(L20:L26)</f>
        <v>759017.14169640117</v>
      </c>
      <c r="M27" s="89">
        <f>SUM(M20:M26)</f>
        <v>747161.37519387261</v>
      </c>
      <c r="N27" s="89">
        <f>SUM(N20:N26)</f>
        <v>751214.62822783133</v>
      </c>
      <c r="O27" s="89">
        <f>SUM(L27:N27)</f>
        <v>2257393.1451181052</v>
      </c>
      <c r="P27" s="89">
        <f>SUM(P20:P26)</f>
        <v>749075.52849437832</v>
      </c>
      <c r="Q27" s="89">
        <f>SUM(Q20:Q26)</f>
        <v>750989.68179488392</v>
      </c>
      <c r="R27" s="89">
        <f>SUM(R20:R26)</f>
        <v>762699.54803086561</v>
      </c>
      <c r="S27" s="89">
        <f>SUM(P27:R27)</f>
        <v>2262764.7583201276</v>
      </c>
      <c r="T27" s="89">
        <f>SUM(T20:T26)</f>
        <v>747161.37519387261</v>
      </c>
      <c r="U27" s="89">
        <f>SUM(U20:U26)</f>
        <v>759758.83509538975</v>
      </c>
      <c r="V27" s="89">
        <f>SUM(V20:V26)</f>
        <v>1512787.6705785901</v>
      </c>
      <c r="W27" s="89">
        <f>SUM(T27:V27)</f>
        <v>3019707.8808678524</v>
      </c>
      <c r="X27" s="96"/>
      <c r="Y27" s="86">
        <f t="shared" si="10"/>
        <v>9080420.1400115956</v>
      </c>
    </row>
    <row r="28" spans="1:25" ht="13" x14ac:dyDescent="0.15">
      <c r="A28" s="1"/>
      <c r="C28" s="35"/>
      <c r="D28" s="91"/>
      <c r="E28" s="50"/>
      <c r="F28" s="50"/>
      <c r="G28" s="50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95"/>
      <c r="Y28" s="37"/>
    </row>
    <row r="29" spans="1:25" ht="13" x14ac:dyDescent="0.15">
      <c r="A29" s="53" t="s">
        <v>14</v>
      </c>
      <c r="B29" s="1"/>
      <c r="C29" s="35"/>
      <c r="D29" s="55"/>
      <c r="F29" s="1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5"/>
      <c r="Y29" s="37"/>
    </row>
    <row r="30" spans="1:25" ht="13" x14ac:dyDescent="0.15">
      <c r="A30" s="36"/>
      <c r="B30" s="1" t="s">
        <v>122</v>
      </c>
      <c r="C30" s="35"/>
      <c r="D30" s="54">
        <f>SUMIF('Report-PCSB-IS'!C:C,B30,'Report-PCSB-IS'!D:D)</f>
        <v>134538.29999999999</v>
      </c>
      <c r="E30" s="55"/>
      <c r="F30" s="55"/>
      <c r="G30" s="55"/>
      <c r="H30" s="54">
        <f>SUMIF('Report-PCSB-CF'!$C:$C,$B30,'Report-PCSB-CF'!E:E)</f>
        <v>38061.666666666664</v>
      </c>
      <c r="I30" s="54">
        <f>SUMIF('Report-PCSB-CF'!$C:$C,$B30,'Report-PCSB-CF'!F:F)</f>
        <v>38061.666666666664</v>
      </c>
      <c r="J30" s="54">
        <f>SUMIF('Report-PCSB-CF'!$C:$C,$B30,'Report-PCSB-CF'!G:G)</f>
        <v>38061.666666666664</v>
      </c>
      <c r="K30" s="56">
        <f t="shared" ref="K30:K35" si="11">SUM(H30:J30)</f>
        <v>114185</v>
      </c>
      <c r="L30" s="54">
        <f>SUMIF('Report-PCSB-CF'!$C:$C,$B30,'Report-PCSB-CF'!H:H)</f>
        <v>7916.6666666666661</v>
      </c>
      <c r="M30" s="54">
        <f>SUMIF('Report-PCSB-CF'!$C:$C,$B30,'Report-PCSB-CF'!I:I)</f>
        <v>7916.6666666666661</v>
      </c>
      <c r="N30" s="54">
        <f>SUMIF('Report-PCSB-CF'!$C:$C,$B30,'Report-PCSB-CF'!J:J)</f>
        <v>7916.6666666666661</v>
      </c>
      <c r="O30" s="56">
        <f t="shared" ref="O30:O35" si="12">SUM(L30:N30)</f>
        <v>23750</v>
      </c>
      <c r="P30" s="54">
        <f>SUMIF('Report-PCSB-CF'!$C:$C,$B30,'Report-PCSB-CF'!K:K)</f>
        <v>7916.6666666666661</v>
      </c>
      <c r="Q30" s="54">
        <f>SUMIF('Report-PCSB-CF'!$C:$C,$B30,'Report-PCSB-CF'!L:L)</f>
        <v>7916.6666666666661</v>
      </c>
      <c r="R30" s="54">
        <f>SUMIF('Report-PCSB-CF'!$C:$C,$B30,'Report-PCSB-CF'!M:M)</f>
        <v>7916.6666666666661</v>
      </c>
      <c r="S30" s="56">
        <f t="shared" ref="S30:S35" si="13">SUM(P30:R30)</f>
        <v>23750</v>
      </c>
      <c r="T30" s="54">
        <f>SUMIF('Report-PCSB-CF'!$C:$C,$B30,'Report-PCSB-CF'!N:N)</f>
        <v>7916.6666666666661</v>
      </c>
      <c r="U30" s="54">
        <f>SUMIF('Report-PCSB-CF'!$C:$C,$B30,'Report-PCSB-CF'!O:O)</f>
        <v>7916.6666666666661</v>
      </c>
      <c r="V30" s="54">
        <f>SUMIF('Report-PCSB-CF'!$C:$C,$B30,'Report-PCSB-CF'!P:P)</f>
        <v>7916.6666666666661</v>
      </c>
      <c r="W30" s="56">
        <f t="shared" ref="W30:W35" si="14">SUM(T30:V30)</f>
        <v>23750</v>
      </c>
      <c r="X30" s="95"/>
      <c r="Y30" s="37">
        <f t="shared" ref="Y30:Y35" si="15">SUM(K30,O30,S30,W30)</f>
        <v>185435</v>
      </c>
    </row>
    <row r="31" spans="1:25" ht="13" x14ac:dyDescent="0.15">
      <c r="A31" s="36"/>
      <c r="B31" s="1" t="s">
        <v>123</v>
      </c>
      <c r="C31" s="35"/>
      <c r="D31" s="54">
        <f>SUMIF('Report-PCSB-IS'!C:C,B31,'Report-PCSB-IS'!D:D)</f>
        <v>25633.85</v>
      </c>
      <c r="E31" s="55"/>
      <c r="F31" s="55"/>
      <c r="G31" s="55"/>
      <c r="H31" s="54">
        <f>SUMIF('Report-PCSB-CF'!$C:$C,$B31,'Report-PCSB-CF'!E:E)</f>
        <v>2177.5</v>
      </c>
      <c r="I31" s="54">
        <f>SUMIF('Report-PCSB-CF'!$C:$C,$B31,'Report-PCSB-CF'!F:F)</f>
        <v>2177.5</v>
      </c>
      <c r="J31" s="54">
        <f>SUMIF('Report-PCSB-CF'!$C:$C,$B31,'Report-PCSB-CF'!G:G)</f>
        <v>2177.5</v>
      </c>
      <c r="K31" s="56">
        <f t="shared" si="11"/>
        <v>6532.5</v>
      </c>
      <c r="L31" s="54">
        <f>SUMIF('Report-PCSB-CF'!$C:$C,$B31,'Report-PCSB-CF'!H:H)</f>
        <v>2177.5</v>
      </c>
      <c r="M31" s="54">
        <f>SUMIF('Report-PCSB-CF'!$C:$C,$B31,'Report-PCSB-CF'!I:I)</f>
        <v>2177.5</v>
      </c>
      <c r="N31" s="54">
        <f>SUMIF('Report-PCSB-CF'!$C:$C,$B31,'Report-PCSB-CF'!J:J)</f>
        <v>2177.5</v>
      </c>
      <c r="O31" s="56">
        <f t="shared" si="12"/>
        <v>6532.5</v>
      </c>
      <c r="P31" s="54">
        <f>SUMIF('Report-PCSB-CF'!$C:$C,$B31,'Report-PCSB-CF'!K:K)</f>
        <v>2177.5</v>
      </c>
      <c r="Q31" s="54">
        <f>SUMIF('Report-PCSB-CF'!$C:$C,$B31,'Report-PCSB-CF'!L:L)</f>
        <v>2177.5</v>
      </c>
      <c r="R31" s="54">
        <f>SUMIF('Report-PCSB-CF'!$C:$C,$B31,'Report-PCSB-CF'!M:M)</f>
        <v>2177.5</v>
      </c>
      <c r="S31" s="56">
        <f t="shared" si="13"/>
        <v>6532.5</v>
      </c>
      <c r="T31" s="54">
        <f>SUMIF('Report-PCSB-CF'!$C:$C,$B31,'Report-PCSB-CF'!N:N)</f>
        <v>2177.5</v>
      </c>
      <c r="U31" s="54">
        <f>SUMIF('Report-PCSB-CF'!$C:$C,$B31,'Report-PCSB-CF'!O:O)</f>
        <v>2177.5</v>
      </c>
      <c r="V31" s="54">
        <f>SUMIF('Report-PCSB-CF'!$C:$C,$B31,'Report-PCSB-CF'!P:P)</f>
        <v>2177.5</v>
      </c>
      <c r="W31" s="56">
        <f t="shared" si="14"/>
        <v>6532.5</v>
      </c>
      <c r="X31" s="95"/>
      <c r="Y31" s="37">
        <f t="shared" si="15"/>
        <v>26130</v>
      </c>
    </row>
    <row r="32" spans="1:25" ht="13" x14ac:dyDescent="0.15">
      <c r="A32" s="36"/>
      <c r="B32" s="1" t="s">
        <v>15</v>
      </c>
      <c r="C32" s="35"/>
      <c r="D32" s="54">
        <f>SUMIF('Report-PCSB-IS'!C:C,B32,'Report-PCSB-IS'!D:D)</f>
        <v>586600.38</v>
      </c>
      <c r="E32" s="55"/>
      <c r="F32" s="55"/>
      <c r="G32" s="55"/>
      <c r="H32" s="54">
        <f>SUMIF('Report-PCSB-CF'!$C:$C,$B32,'Report-PCSB-CF'!E:E)</f>
        <v>5083.333333333333</v>
      </c>
      <c r="I32" s="54">
        <f>SUMIF('Report-PCSB-CF'!$C:$C,$B32,'Report-PCSB-CF'!F:F)</f>
        <v>7588.8888888888887</v>
      </c>
      <c r="J32" s="54">
        <f>SUMIF('Report-PCSB-CF'!$C:$C,$B32,'Report-PCSB-CF'!G:G)</f>
        <v>55194.444444444438</v>
      </c>
      <c r="K32" s="56">
        <f t="shared" si="11"/>
        <v>67866.666666666657</v>
      </c>
      <c r="L32" s="54">
        <f>SUMIF('Report-PCSB-CF'!$C:$C,$B32,'Report-PCSB-CF'!H:H)</f>
        <v>57700</v>
      </c>
      <c r="M32" s="54">
        <f>SUMIF('Report-PCSB-CF'!$C:$C,$B32,'Report-PCSB-CF'!I:I)</f>
        <v>45172.222222222219</v>
      </c>
      <c r="N32" s="54">
        <f>SUMIF('Report-PCSB-CF'!$C:$C,$B32,'Report-PCSB-CF'!J:J)</f>
        <v>45172.222222222219</v>
      </c>
      <c r="O32" s="56">
        <f t="shared" si="12"/>
        <v>148044.44444444444</v>
      </c>
      <c r="P32" s="54">
        <f>SUMIF('Report-PCSB-CF'!$C:$C,$B32,'Report-PCSB-CF'!K:K)</f>
        <v>47677.777777777781</v>
      </c>
      <c r="Q32" s="54">
        <f>SUMIF('Report-PCSB-CF'!$C:$C,$B32,'Report-PCSB-CF'!L:L)</f>
        <v>50183.333333333328</v>
      </c>
      <c r="R32" s="54">
        <f>SUMIF('Report-PCSB-CF'!$C:$C,$B32,'Report-PCSB-CF'!M:M)</f>
        <v>60205.555555555547</v>
      </c>
      <c r="S32" s="56">
        <f t="shared" si="13"/>
        <v>158066.66666666666</v>
      </c>
      <c r="T32" s="54">
        <f>SUMIF('Report-PCSB-CF'!$C:$C,$B32,'Report-PCSB-CF'!N:N)</f>
        <v>45172.222222222219</v>
      </c>
      <c r="U32" s="54">
        <f>SUMIF('Report-PCSB-CF'!$C:$C,$B32,'Report-PCSB-CF'!O:O)</f>
        <v>52688.888888888891</v>
      </c>
      <c r="V32" s="54">
        <f>SUMIF('Report-PCSB-CF'!$C:$C,$B32,'Report-PCSB-CF'!P:P)</f>
        <v>40161.111111111109</v>
      </c>
      <c r="W32" s="56">
        <f t="shared" si="14"/>
        <v>138022.22222222222</v>
      </c>
      <c r="X32" s="95"/>
      <c r="Y32" s="37">
        <f t="shared" si="15"/>
        <v>512000</v>
      </c>
    </row>
    <row r="33" spans="1:25" ht="13" x14ac:dyDescent="0.15">
      <c r="A33" s="36"/>
      <c r="B33" s="36" t="s">
        <v>28</v>
      </c>
      <c r="C33" s="35"/>
      <c r="D33" s="54">
        <f>SUMIF('Report-PCSB-IS'!C:C,B33,'Report-PCSB-IS'!D:D)</f>
        <v>308805.17</v>
      </c>
      <c r="E33" s="55"/>
      <c r="F33" s="55"/>
      <c r="G33" s="55"/>
      <c r="H33" s="54">
        <f>SUMIF('Report-PCSB-CF'!$C:$C,$B33,'Report-PCSB-CF'!E:E)</f>
        <v>0</v>
      </c>
      <c r="I33" s="54">
        <f>SUMIF('Report-PCSB-CF'!$C:$C,$B33,'Report-PCSB-CF'!F:F)</f>
        <v>1666.6666666666667</v>
      </c>
      <c r="J33" s="54">
        <f>SUMIF('Report-PCSB-CF'!$C:$C,$B33,'Report-PCSB-CF'!G:G)</f>
        <v>33333.333333333328</v>
      </c>
      <c r="K33" s="56">
        <f t="shared" si="11"/>
        <v>34999.999999999993</v>
      </c>
      <c r="L33" s="54">
        <f>SUMIF('Report-PCSB-CF'!$C:$C,$B33,'Report-PCSB-CF'!H:H)</f>
        <v>35000</v>
      </c>
      <c r="M33" s="54">
        <f>SUMIF('Report-PCSB-CF'!$C:$C,$B33,'Report-PCSB-CF'!I:I)</f>
        <v>26666.666666666668</v>
      </c>
      <c r="N33" s="54">
        <f>SUMIF('Report-PCSB-CF'!$C:$C,$B33,'Report-PCSB-CF'!J:J)</f>
        <v>26666.666666666668</v>
      </c>
      <c r="O33" s="56">
        <f t="shared" si="12"/>
        <v>88333.333333333343</v>
      </c>
      <c r="P33" s="54">
        <f>SUMIF('Report-PCSB-CF'!$C:$C,$B33,'Report-PCSB-CF'!K:K)</f>
        <v>28333.333333333332</v>
      </c>
      <c r="Q33" s="54">
        <f>SUMIF('Report-PCSB-CF'!$C:$C,$B33,'Report-PCSB-CF'!L:L)</f>
        <v>30000</v>
      </c>
      <c r="R33" s="54">
        <f>SUMIF('Report-PCSB-CF'!$C:$C,$B33,'Report-PCSB-CF'!M:M)</f>
        <v>36666.666666666664</v>
      </c>
      <c r="S33" s="56">
        <f t="shared" si="13"/>
        <v>95000</v>
      </c>
      <c r="T33" s="54">
        <f>SUMIF('Report-PCSB-CF'!$C:$C,$B33,'Report-PCSB-CF'!N:N)</f>
        <v>26666.666666666668</v>
      </c>
      <c r="U33" s="54">
        <f>SUMIF('Report-PCSB-CF'!$C:$C,$B33,'Report-PCSB-CF'!O:O)</f>
        <v>31666.666666666668</v>
      </c>
      <c r="V33" s="54">
        <f>SUMIF('Report-PCSB-CF'!$C:$C,$B33,'Report-PCSB-CF'!P:P)</f>
        <v>23333.333333333332</v>
      </c>
      <c r="W33" s="56">
        <f t="shared" si="14"/>
        <v>81666.666666666672</v>
      </c>
      <c r="X33" s="95"/>
      <c r="Y33" s="37">
        <f>SUM(K33,O33,S33,W33)</f>
        <v>300000</v>
      </c>
    </row>
    <row r="34" spans="1:25" ht="13" x14ac:dyDescent="0.15">
      <c r="A34" s="36"/>
      <c r="B34" s="1" t="s">
        <v>124</v>
      </c>
      <c r="C34" s="35"/>
      <c r="D34" s="54">
        <f>SUMIF('Report-PCSB-IS'!C:C,B34,'Report-PCSB-IS'!D:D)</f>
        <v>109934.88</v>
      </c>
      <c r="E34" s="55"/>
      <c r="F34" s="55"/>
      <c r="G34" s="55"/>
      <c r="H34" s="54">
        <f>SUMIF('Report-PCSB-CF'!$C:$C,$B34,'Report-PCSB-CF'!E:E)</f>
        <v>1308.3333333333335</v>
      </c>
      <c r="I34" s="54">
        <f>SUMIF('Report-PCSB-CF'!$C:$C,$B34,'Report-PCSB-CF'!F:F)</f>
        <v>1308.3333333333335</v>
      </c>
      <c r="J34" s="54">
        <f>SUMIF('Report-PCSB-CF'!$C:$C,$B34,'Report-PCSB-CF'!G:G)</f>
        <v>8561.6666666666661</v>
      </c>
      <c r="K34" s="56">
        <f t="shared" si="11"/>
        <v>11178.333333333332</v>
      </c>
      <c r="L34" s="54">
        <f>SUMIF('Report-PCSB-CF'!$C:$C,$B34,'Report-PCSB-CF'!H:H)</f>
        <v>8561.6666666666661</v>
      </c>
      <c r="M34" s="54">
        <f>SUMIF('Report-PCSB-CF'!$C:$C,$B34,'Report-PCSB-CF'!I:I)</f>
        <v>8341.6666666666679</v>
      </c>
      <c r="N34" s="54">
        <f>SUMIF('Report-PCSB-CF'!$C:$C,$B34,'Report-PCSB-CF'!J:J)</f>
        <v>8341.6666666666679</v>
      </c>
      <c r="O34" s="56">
        <f t="shared" si="12"/>
        <v>25245.000000000004</v>
      </c>
      <c r="P34" s="54">
        <f>SUMIF('Report-PCSB-CF'!$C:$C,$B34,'Report-PCSB-CF'!K:K)</f>
        <v>8341.6666666666679</v>
      </c>
      <c r="Q34" s="54">
        <f>SUMIF('Report-PCSB-CF'!$C:$C,$B34,'Report-PCSB-CF'!L:L)</f>
        <v>8341.6666666666679</v>
      </c>
      <c r="R34" s="54">
        <f>SUMIF('Report-PCSB-CF'!$C:$C,$B34,'Report-PCSB-CF'!M:M)</f>
        <v>8341.6666666666679</v>
      </c>
      <c r="S34" s="56">
        <f t="shared" si="13"/>
        <v>25025.000000000004</v>
      </c>
      <c r="T34" s="54">
        <f>SUMIF('Report-PCSB-CF'!$C:$C,$B34,'Report-PCSB-CF'!N:N)</f>
        <v>8341.6666666666679</v>
      </c>
      <c r="U34" s="54">
        <f>SUMIF('Report-PCSB-CF'!$C:$C,$B34,'Report-PCSB-CF'!O:O)</f>
        <v>9001.6666666666661</v>
      </c>
      <c r="V34" s="54">
        <f>SUMIF('Report-PCSB-CF'!$C:$C,$B34,'Report-PCSB-CF'!P:P)</f>
        <v>5108.3333333333339</v>
      </c>
      <c r="W34" s="56">
        <f t="shared" si="14"/>
        <v>22451.666666666672</v>
      </c>
      <c r="X34" s="95"/>
      <c r="Y34" s="38">
        <f t="shared" si="15"/>
        <v>83900.000000000015</v>
      </c>
    </row>
    <row r="35" spans="1:25" ht="13" x14ac:dyDescent="0.15">
      <c r="A35" s="1"/>
      <c r="B35" s="46" t="s">
        <v>16</v>
      </c>
      <c r="C35" s="35"/>
      <c r="D35" s="89">
        <f>SUM(D30:D34)</f>
        <v>1165512.58</v>
      </c>
      <c r="E35" s="48"/>
      <c r="F35" s="48"/>
      <c r="G35" s="48"/>
      <c r="H35" s="47">
        <f>SUM(H30:H34)</f>
        <v>46630.833333333336</v>
      </c>
      <c r="I35" s="47">
        <f>SUM(I30:I34)</f>
        <v>50803.055555555555</v>
      </c>
      <c r="J35" s="47">
        <f>SUM(J30:J34)</f>
        <v>137328.61111111109</v>
      </c>
      <c r="K35" s="47">
        <f t="shared" si="11"/>
        <v>234762.5</v>
      </c>
      <c r="L35" s="47">
        <f>SUM(L30:L34)</f>
        <v>111355.83333333334</v>
      </c>
      <c r="M35" s="47">
        <f>SUM(M30:M34)</f>
        <v>90274.722222222219</v>
      </c>
      <c r="N35" s="47">
        <f>SUM(N30:N34)</f>
        <v>90274.722222222219</v>
      </c>
      <c r="O35" s="47">
        <f t="shared" si="12"/>
        <v>291905.27777777775</v>
      </c>
      <c r="P35" s="47">
        <f>SUM(P30:P34)</f>
        <v>94446.944444444453</v>
      </c>
      <c r="Q35" s="47">
        <f>SUM(Q30:Q34)</f>
        <v>98619.166666666672</v>
      </c>
      <c r="R35" s="47">
        <f>SUM(R30:R34)</f>
        <v>115308.05555555555</v>
      </c>
      <c r="S35" s="47">
        <f t="shared" si="13"/>
        <v>308374.16666666669</v>
      </c>
      <c r="T35" s="47">
        <f>SUM(T30:T34)</f>
        <v>90274.722222222219</v>
      </c>
      <c r="U35" s="47">
        <f>SUM(U30:U34)</f>
        <v>103451.38888888889</v>
      </c>
      <c r="V35" s="47">
        <f>SUM(V30:V34)</f>
        <v>78696.944444444438</v>
      </c>
      <c r="W35" s="47">
        <f t="shared" si="14"/>
        <v>272423.05555555556</v>
      </c>
      <c r="X35" s="95"/>
      <c r="Y35" s="37">
        <f t="shared" si="15"/>
        <v>1107465</v>
      </c>
    </row>
    <row r="36" spans="1:25" ht="13" x14ac:dyDescent="0.15">
      <c r="A36" s="43"/>
      <c r="B36" s="43"/>
      <c r="C36" s="35"/>
      <c r="D36" s="56"/>
      <c r="F36" s="1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5"/>
      <c r="Y36" s="37"/>
    </row>
    <row r="37" spans="1:25" ht="13" x14ac:dyDescent="0.15">
      <c r="A37" s="57" t="s">
        <v>17</v>
      </c>
      <c r="B37" s="36"/>
      <c r="C37" s="35"/>
      <c r="D37" s="56"/>
      <c r="E37" s="55"/>
      <c r="F37" s="5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95"/>
      <c r="Y37" s="37"/>
    </row>
    <row r="38" spans="1:25" ht="13" x14ac:dyDescent="0.15">
      <c r="A38" s="36"/>
      <c r="B38" s="36" t="s">
        <v>18</v>
      </c>
      <c r="C38" s="35"/>
      <c r="D38" s="54">
        <f>SUMIF('Report-PCSB-IS'!C:C,B38,'Report-PCSB-IS'!D:D)</f>
        <v>1674412.8099999998</v>
      </c>
      <c r="E38" s="55"/>
      <c r="F38" s="55"/>
      <c r="G38" s="55"/>
      <c r="H38" s="54">
        <f>SUMIF('Report-PCSB-CF'!$C:$C,$B38,'Report-PCSB-CF'!E:E)</f>
        <v>143279.48961914494</v>
      </c>
      <c r="I38" s="54">
        <f>SUMIF('Report-PCSB-CF'!$C:$C,$B38,'Report-PCSB-CF'!F:F)</f>
        <v>143279.48909854368</v>
      </c>
      <c r="J38" s="54">
        <f>SUMIF('Report-PCSB-CF'!$C:$C,$B38,'Report-PCSB-CF'!G:G)</f>
        <v>143279.48909854368</v>
      </c>
      <c r="K38" s="56">
        <f t="shared" ref="K38:K43" si="16">SUM(H38:J38)</f>
        <v>429838.46781623224</v>
      </c>
      <c r="L38" s="54">
        <f>SUMIF('Report-PCSB-CF'!$C:$C,$B38,'Report-PCSB-CF'!H:H)</f>
        <v>143279.48898683619</v>
      </c>
      <c r="M38" s="54">
        <f>SUMIF('Report-PCSB-CF'!$C:$C,$B38,'Report-PCSB-CF'!I:I)</f>
        <v>143279.48977461644</v>
      </c>
      <c r="N38" s="54">
        <f>SUMIF('Report-PCSB-CF'!$C:$C,$B38,'Report-PCSB-CF'!J:J)</f>
        <v>143279.48977461644</v>
      </c>
      <c r="O38" s="56">
        <f t="shared" ref="O38:O43" si="17">SUM(L38:N38)</f>
        <v>429838.46853606903</v>
      </c>
      <c r="P38" s="54">
        <f>SUMIF('Report-PCSB-CF'!$C:$C,$B38,'Report-PCSB-CF'!K:K)</f>
        <v>143279.48977461644</v>
      </c>
      <c r="Q38" s="54">
        <f>SUMIF('Report-PCSB-CF'!$C:$C,$B38,'Report-PCSB-CF'!L:L)</f>
        <v>143279.48977461644</v>
      </c>
      <c r="R38" s="54">
        <f>SUMIF('Report-PCSB-CF'!$C:$C,$B38,'Report-PCSB-CF'!M:M)</f>
        <v>143279.48977461644</v>
      </c>
      <c r="S38" s="56">
        <f t="shared" ref="S38:S43" si="18">SUM(P38:R38)</f>
        <v>429838.46932384931</v>
      </c>
      <c r="T38" s="54">
        <f>SUMIF('Report-PCSB-CF'!$C:$C,$B38,'Report-PCSB-CF'!N:N)</f>
        <v>143279.48977461644</v>
      </c>
      <c r="U38" s="54">
        <f>SUMIF('Report-PCSB-CF'!$C:$C,$B38,'Report-PCSB-CF'!O:O)</f>
        <v>143279.48977461644</v>
      </c>
      <c r="V38" s="54">
        <f>SUMIF('Report-PCSB-CF'!$C:$C,$B38,'Report-PCSB-CF'!P:P)</f>
        <v>143279.48977461644</v>
      </c>
      <c r="W38" s="56">
        <f t="shared" ref="W38:W43" si="19">SUM(T38:V38)</f>
        <v>429838.46932384931</v>
      </c>
      <c r="X38" s="95"/>
      <c r="Y38" s="37">
        <f t="shared" ref="Y38:Y44" si="20">SUM(K38,O38,S38,W38)</f>
        <v>1719353.875</v>
      </c>
    </row>
    <row r="39" spans="1:25" ht="13" x14ac:dyDescent="0.15">
      <c r="A39" s="36"/>
      <c r="B39" s="36" t="s">
        <v>108</v>
      </c>
      <c r="C39" s="35"/>
      <c r="D39" s="64">
        <f>SUMIF('Report-PCSB-IS'!C:C,B39,'Report-PCSB-IS'!D:D)</f>
        <v>171016.25999999998</v>
      </c>
      <c r="E39" s="55"/>
      <c r="F39" s="55"/>
      <c r="G39" s="55"/>
      <c r="H39" s="64">
        <f>SUMIF('Report-PCSB-CF'!$C:$C,$B39,'Report-PCSB-CF'!E:E)</f>
        <v>30325.347981770832</v>
      </c>
      <c r="I39" s="64">
        <f>SUMIF('Report-PCSB-CF'!$C:$C,$B39,'Report-PCSB-CF'!F:F)</f>
        <v>30325.347981770832</v>
      </c>
      <c r="J39" s="64">
        <f>SUMIF('Report-PCSB-CF'!$C:$C,$B39,'Report-PCSB-CF'!G:G)</f>
        <v>30325.347981770832</v>
      </c>
      <c r="K39" s="56">
        <f t="shared" si="16"/>
        <v>90976.0439453125</v>
      </c>
      <c r="L39" s="64">
        <f>SUMIF('Report-PCSB-CF'!$C:$C,$B39,'Report-PCSB-CF'!H:H)</f>
        <v>30325.347981770832</v>
      </c>
      <c r="M39" s="64">
        <f>SUMIF('Report-PCSB-CF'!$C:$C,$B39,'Report-PCSB-CF'!I:I)</f>
        <v>30325.347981770832</v>
      </c>
      <c r="N39" s="64">
        <f>SUMIF('Report-PCSB-CF'!$C:$C,$B39,'Report-PCSB-CF'!J:J)</f>
        <v>30325.347981770832</v>
      </c>
      <c r="O39" s="56">
        <f t="shared" si="17"/>
        <v>90976.0439453125</v>
      </c>
      <c r="P39" s="64">
        <f>SUMIF('Report-PCSB-CF'!$C:$C,$B39,'Report-PCSB-CF'!K:K)</f>
        <v>30325.347981770832</v>
      </c>
      <c r="Q39" s="64">
        <f>SUMIF('Report-PCSB-CF'!$C:$C,$B39,'Report-PCSB-CF'!L:L)</f>
        <v>30325.347981770832</v>
      </c>
      <c r="R39" s="64">
        <f>SUMIF('Report-PCSB-CF'!$C:$C,$B39,'Report-PCSB-CF'!M:M)</f>
        <v>30325.347981770832</v>
      </c>
      <c r="S39" s="56">
        <f t="shared" si="18"/>
        <v>90976.0439453125</v>
      </c>
      <c r="T39" s="64">
        <f>SUMIF('Report-PCSB-CF'!$C:$C,$B39,'Report-PCSB-CF'!N:N)</f>
        <v>30325.347981770832</v>
      </c>
      <c r="U39" s="64">
        <f>SUMIF('Report-PCSB-CF'!$C:$C,$B39,'Report-PCSB-CF'!O:O)</f>
        <v>30325.347981770832</v>
      </c>
      <c r="V39" s="64">
        <f>SUMIF('Report-PCSB-CF'!$C:$C,$B39,'Report-PCSB-CF'!P:P)</f>
        <v>30325.347981770832</v>
      </c>
      <c r="W39" s="56">
        <f t="shared" si="19"/>
        <v>90976.0439453125</v>
      </c>
      <c r="X39" s="95"/>
      <c r="Y39" s="37">
        <f t="shared" si="20"/>
        <v>363904.17578125</v>
      </c>
    </row>
    <row r="40" spans="1:25" ht="13" x14ac:dyDescent="0.15">
      <c r="A40" s="36"/>
      <c r="B40" s="36" t="s">
        <v>109</v>
      </c>
      <c r="C40" s="35"/>
      <c r="D40" s="64">
        <f>SUMIF('Report-PCSB-IS'!C:C,B40,'Report-PCSB-IS'!D:D)</f>
        <v>87839.09</v>
      </c>
      <c r="E40" s="55"/>
      <c r="F40" s="55"/>
      <c r="G40" s="55"/>
      <c r="H40" s="64">
        <f>SUMIF('Report-PCSB-CF'!$C:$C,$B40,'Report-PCSB-CF'!E:E)</f>
        <v>6250.0000434505537</v>
      </c>
      <c r="I40" s="64">
        <f>SUMIF('Report-PCSB-CF'!$C:$C,$B40,'Report-PCSB-CF'!F:F)</f>
        <v>6250.0000434505537</v>
      </c>
      <c r="J40" s="64">
        <f>SUMIF('Report-PCSB-CF'!$C:$C,$B40,'Report-PCSB-CF'!G:G)</f>
        <v>7916.666721704034</v>
      </c>
      <c r="K40" s="56">
        <f t="shared" si="16"/>
        <v>20416.666808605143</v>
      </c>
      <c r="L40" s="64">
        <f>SUMIF('Report-PCSB-CF'!$C:$C,$B40,'Report-PCSB-CF'!H:H)</f>
        <v>1666.666678253481</v>
      </c>
      <c r="M40" s="64">
        <f>SUMIF('Report-PCSB-CF'!$C:$C,$B40,'Report-PCSB-CF'!I:I)</f>
        <v>1666.6666782534808</v>
      </c>
      <c r="N40" s="64">
        <f>SUMIF('Report-PCSB-CF'!$C:$C,$B40,'Report-PCSB-CF'!J:J)</f>
        <v>1666.6666782534812</v>
      </c>
      <c r="O40" s="56">
        <f t="shared" si="17"/>
        <v>5000.0000347604428</v>
      </c>
      <c r="P40" s="64">
        <f>SUMIF('Report-PCSB-CF'!$C:$C,$B40,'Report-PCSB-CF'!K:K)</f>
        <v>1651.9759128761316</v>
      </c>
      <c r="Q40" s="64">
        <f>SUMIF('Report-PCSB-CF'!$C:$C,$B40,'Report-PCSB-CF'!L:L)</f>
        <v>1651.9759128761309</v>
      </c>
      <c r="R40" s="64">
        <f>SUMIF('Report-PCSB-CF'!$C:$C,$B40,'Report-PCSB-CF'!M:M)</f>
        <v>1651.9759128761309</v>
      </c>
      <c r="S40" s="56">
        <f t="shared" si="18"/>
        <v>4955.9277386283929</v>
      </c>
      <c r="T40" s="64">
        <f>SUMIF('Report-PCSB-CF'!$C:$C,$B40,'Report-PCSB-CF'!N:N)</f>
        <v>1637.2484205853386</v>
      </c>
      <c r="U40" s="64">
        <f>SUMIF('Report-PCSB-CF'!$C:$C,$B40,'Report-PCSB-CF'!O:O)</f>
        <v>1637.2484205853386</v>
      </c>
      <c r="V40" s="64">
        <f>SUMIF('Report-PCSB-CF'!$C:$C,$B40,'Report-PCSB-CF'!P:P)</f>
        <v>1637.2484205853386</v>
      </c>
      <c r="W40" s="56">
        <f t="shared" si="19"/>
        <v>4911.7452617560157</v>
      </c>
      <c r="X40" s="95"/>
      <c r="Y40" s="37">
        <f t="shared" si="20"/>
        <v>35284.33984375</v>
      </c>
    </row>
    <row r="41" spans="1:25" ht="13" x14ac:dyDescent="0.15">
      <c r="A41" s="36"/>
      <c r="B41" s="36" t="s">
        <v>19</v>
      </c>
      <c r="C41" s="35"/>
      <c r="D41" s="54">
        <f>SUMIF('Report-PCSB-IS'!C:C,B41,'Report-PCSB-IS'!D:D)</f>
        <v>31740.75</v>
      </c>
      <c r="E41" s="55"/>
      <c r="F41" s="55"/>
      <c r="G41" s="55"/>
      <c r="H41" s="54">
        <f>SUMIF('Report-PCSB-CF'!$C:$C,$B41,'Report-PCSB-CF'!E:E)</f>
        <v>2375</v>
      </c>
      <c r="I41" s="54">
        <f>SUMIF('Report-PCSB-CF'!$C:$C,$B41,'Report-PCSB-CF'!F:F)</f>
        <v>2375</v>
      </c>
      <c r="J41" s="54">
        <f>SUMIF('Report-PCSB-CF'!$C:$C,$B41,'Report-PCSB-CF'!G:G)</f>
        <v>2375</v>
      </c>
      <c r="K41" s="56">
        <f t="shared" si="16"/>
        <v>7125</v>
      </c>
      <c r="L41" s="54">
        <f>SUMIF('Report-PCSB-CF'!$C:$C,$B41,'Report-PCSB-CF'!H:H)</f>
        <v>2375</v>
      </c>
      <c r="M41" s="54">
        <f>SUMIF('Report-PCSB-CF'!$C:$C,$B41,'Report-PCSB-CF'!I:I)</f>
        <v>2375</v>
      </c>
      <c r="N41" s="54">
        <f>SUMIF('Report-PCSB-CF'!$C:$C,$B41,'Report-PCSB-CF'!J:J)</f>
        <v>2375</v>
      </c>
      <c r="O41" s="56">
        <f t="shared" si="17"/>
        <v>7125</v>
      </c>
      <c r="P41" s="54">
        <f>SUMIF('Report-PCSB-CF'!$C:$C,$B41,'Report-PCSB-CF'!K:K)</f>
        <v>2375</v>
      </c>
      <c r="Q41" s="54">
        <f>SUMIF('Report-PCSB-CF'!$C:$C,$B41,'Report-PCSB-CF'!L:L)</f>
        <v>2375</v>
      </c>
      <c r="R41" s="54">
        <f>SUMIF('Report-PCSB-CF'!$C:$C,$B41,'Report-PCSB-CF'!M:M)</f>
        <v>2375</v>
      </c>
      <c r="S41" s="56">
        <f t="shared" si="18"/>
        <v>7125</v>
      </c>
      <c r="T41" s="54">
        <f>SUMIF('Report-PCSB-CF'!$C:$C,$B41,'Report-PCSB-CF'!N:N)</f>
        <v>2375</v>
      </c>
      <c r="U41" s="54">
        <f>SUMIF('Report-PCSB-CF'!$C:$C,$B41,'Report-PCSB-CF'!O:O)</f>
        <v>2375</v>
      </c>
      <c r="V41" s="54">
        <f>SUMIF('Report-PCSB-CF'!$C:$C,$B41,'Report-PCSB-CF'!P:P)</f>
        <v>2375</v>
      </c>
      <c r="W41" s="56">
        <f t="shared" si="19"/>
        <v>7125</v>
      </c>
      <c r="X41" s="95"/>
      <c r="Y41" s="37">
        <f t="shared" si="20"/>
        <v>28500</v>
      </c>
    </row>
    <row r="42" spans="1:25" ht="13" x14ac:dyDescent="0.15">
      <c r="A42" s="36"/>
      <c r="B42" s="36" t="s">
        <v>20</v>
      </c>
      <c r="C42" s="35"/>
      <c r="D42" s="54">
        <f>SUMIF('Report-PCSB-IS'!C:C,B42,'Report-PCSB-IS'!D:D)</f>
        <v>217680.57</v>
      </c>
      <c r="E42" s="55"/>
      <c r="F42" s="55"/>
      <c r="G42" s="55"/>
      <c r="H42" s="54">
        <f>SUMIF('Report-PCSB-CF'!$C:$C,$B42,'Report-PCSB-CF'!E:E)</f>
        <v>30022.5</v>
      </c>
      <c r="I42" s="54">
        <f>SUMIF('Report-PCSB-CF'!$C:$C,$B42,'Report-PCSB-CF'!F:F)</f>
        <v>30022.5</v>
      </c>
      <c r="J42" s="54">
        <f>SUMIF('Report-PCSB-CF'!$C:$C,$B42,'Report-PCSB-CF'!G:G)</f>
        <v>30022.5</v>
      </c>
      <c r="K42" s="56">
        <f t="shared" si="16"/>
        <v>90067.5</v>
      </c>
      <c r="L42" s="54">
        <f>SUMIF('Report-PCSB-CF'!$C:$C,$B42,'Report-PCSB-CF'!H:H)</f>
        <v>25022.5</v>
      </c>
      <c r="M42" s="54">
        <f>SUMIF('Report-PCSB-CF'!$C:$C,$B42,'Report-PCSB-CF'!I:I)</f>
        <v>25022.5</v>
      </c>
      <c r="N42" s="54">
        <f>SUMIF('Report-PCSB-CF'!$C:$C,$B42,'Report-PCSB-CF'!J:J)</f>
        <v>25022.5</v>
      </c>
      <c r="O42" s="56">
        <f t="shared" si="17"/>
        <v>75067.5</v>
      </c>
      <c r="P42" s="54">
        <f>SUMIF('Report-PCSB-CF'!$C:$C,$B42,'Report-PCSB-CF'!K:K)</f>
        <v>25022.5</v>
      </c>
      <c r="Q42" s="54">
        <f>SUMIF('Report-PCSB-CF'!$C:$C,$B42,'Report-PCSB-CF'!L:L)</f>
        <v>25022.5</v>
      </c>
      <c r="R42" s="54">
        <f>SUMIF('Report-PCSB-CF'!$C:$C,$B42,'Report-PCSB-CF'!M:M)</f>
        <v>25022.5</v>
      </c>
      <c r="S42" s="56">
        <f t="shared" si="18"/>
        <v>75067.5</v>
      </c>
      <c r="T42" s="54">
        <f>SUMIF('Report-PCSB-CF'!$C:$C,$B42,'Report-PCSB-CF'!N:N)</f>
        <v>25022.5</v>
      </c>
      <c r="U42" s="54">
        <f>SUMIF('Report-PCSB-CF'!$C:$C,$B42,'Report-PCSB-CF'!O:O)</f>
        <v>25022.5</v>
      </c>
      <c r="V42" s="54">
        <f>SUMIF('Report-PCSB-CF'!$C:$C,$B42,'Report-PCSB-CF'!P:P)</f>
        <v>25022.5</v>
      </c>
      <c r="W42" s="56">
        <f t="shared" si="19"/>
        <v>75067.5</v>
      </c>
      <c r="X42" s="95"/>
      <c r="Y42" s="37">
        <f t="shared" si="20"/>
        <v>315270</v>
      </c>
    </row>
    <row r="43" spans="1:25" ht="13" x14ac:dyDescent="0.15">
      <c r="A43" s="36"/>
      <c r="B43" s="36" t="s">
        <v>110</v>
      </c>
      <c r="C43" s="35"/>
      <c r="D43" s="54">
        <f>SUMIF('Report-PCSB-IS'!C:C,B43,'Report-PCSB-IS'!D:D)</f>
        <v>2475</v>
      </c>
      <c r="E43" s="55"/>
      <c r="F43" s="55"/>
      <c r="G43" s="55"/>
      <c r="H43" s="54">
        <f>SUMIF('Report-PCSB-CF'!$C:$C,$B43,'Report-PCSB-CF'!E:E)</f>
        <v>208.33333333333331</v>
      </c>
      <c r="I43" s="54">
        <f>SUMIF('Report-PCSB-CF'!$C:$C,$B43,'Report-PCSB-CF'!F:F)</f>
        <v>208.33333333333331</v>
      </c>
      <c r="J43" s="54">
        <f>SUMIF('Report-PCSB-CF'!$C:$C,$B43,'Report-PCSB-CF'!G:G)</f>
        <v>208.33333333333331</v>
      </c>
      <c r="K43" s="56">
        <f t="shared" si="16"/>
        <v>625</v>
      </c>
      <c r="L43" s="54">
        <f>SUMIF('Report-PCSB-CF'!$C:$C,$B43,'Report-PCSB-CF'!H:H)</f>
        <v>208.33333333333331</v>
      </c>
      <c r="M43" s="54">
        <f>SUMIF('Report-PCSB-CF'!$C:$C,$B43,'Report-PCSB-CF'!I:I)</f>
        <v>208.33333333333331</v>
      </c>
      <c r="N43" s="54">
        <f>SUMIF('Report-PCSB-CF'!$C:$C,$B43,'Report-PCSB-CF'!J:J)</f>
        <v>208.33333333333331</v>
      </c>
      <c r="O43" s="56">
        <f t="shared" si="17"/>
        <v>625</v>
      </c>
      <c r="P43" s="54">
        <f>SUMIF('Report-PCSB-CF'!$C:$C,$B43,'Report-PCSB-CF'!K:K)</f>
        <v>208.33333333333331</v>
      </c>
      <c r="Q43" s="54">
        <f>SUMIF('Report-PCSB-CF'!$C:$C,$B43,'Report-PCSB-CF'!L:L)</f>
        <v>208.33333333333331</v>
      </c>
      <c r="R43" s="54">
        <f>SUMIF('Report-PCSB-CF'!$C:$C,$B43,'Report-PCSB-CF'!M:M)</f>
        <v>208.33333333333331</v>
      </c>
      <c r="S43" s="56">
        <f t="shared" si="18"/>
        <v>625</v>
      </c>
      <c r="T43" s="54">
        <f>SUMIF('Report-PCSB-CF'!$C:$C,$B43,'Report-PCSB-CF'!N:N)</f>
        <v>208.33333333333331</v>
      </c>
      <c r="U43" s="54">
        <f>SUMIF('Report-PCSB-CF'!$C:$C,$B43,'Report-PCSB-CF'!O:O)</f>
        <v>208.33333333333331</v>
      </c>
      <c r="V43" s="54">
        <f>SUMIF('Report-PCSB-CF'!$C:$C,$B43,'Report-PCSB-CF'!P:P)</f>
        <v>208.33333333333331</v>
      </c>
      <c r="W43" s="56">
        <f t="shared" si="19"/>
        <v>625</v>
      </c>
      <c r="X43" s="95"/>
      <c r="Y43" s="38">
        <f t="shared" si="20"/>
        <v>2500</v>
      </c>
    </row>
    <row r="44" spans="1:25" ht="13" x14ac:dyDescent="0.15">
      <c r="A44" s="36"/>
      <c r="B44" s="46" t="s">
        <v>21</v>
      </c>
      <c r="C44" s="35"/>
      <c r="D44" s="89">
        <f>SUM(D38:D43)</f>
        <v>2185164.48</v>
      </c>
      <c r="E44" s="48"/>
      <c r="F44" s="48"/>
      <c r="G44" s="48"/>
      <c r="H44" s="47">
        <f>SUM(H38:H43)</f>
        <v>212460.67097769969</v>
      </c>
      <c r="I44" s="47">
        <f>SUM(I38:I43)</f>
        <v>212460.67045709843</v>
      </c>
      <c r="J44" s="47">
        <f>SUM(J38:J43)</f>
        <v>214127.3371353519</v>
      </c>
      <c r="K44" s="47">
        <f>SUM(H44:J44)</f>
        <v>639048.67857014993</v>
      </c>
      <c r="L44" s="47">
        <f>SUM(L38:L43)</f>
        <v>202877.33698019385</v>
      </c>
      <c r="M44" s="47">
        <f>SUM(M38:M43)</f>
        <v>202877.3377679741</v>
      </c>
      <c r="N44" s="47">
        <f>SUM(N38:N43)</f>
        <v>202877.3377679741</v>
      </c>
      <c r="O44" s="47">
        <f>SUM(L44:N44)</f>
        <v>608632.0125161421</v>
      </c>
      <c r="P44" s="47">
        <f>SUM(P38:P43)</f>
        <v>202862.64700259676</v>
      </c>
      <c r="Q44" s="47">
        <f>SUM(Q38:Q43)</f>
        <v>202862.64700259676</v>
      </c>
      <c r="R44" s="47">
        <f>SUM(R38:R43)</f>
        <v>202862.64700259676</v>
      </c>
      <c r="S44" s="47">
        <f>SUM(P44:R44)</f>
        <v>608587.94100779027</v>
      </c>
      <c r="T44" s="47">
        <f>SUM(T38:T43)</f>
        <v>202847.91951030595</v>
      </c>
      <c r="U44" s="47">
        <f>SUM(U38:U43)</f>
        <v>202847.91951030595</v>
      </c>
      <c r="V44" s="47">
        <f>SUM(V38:V43)</f>
        <v>202847.91951030595</v>
      </c>
      <c r="W44" s="47">
        <f>SUM(T44:V44)</f>
        <v>608543.75853091781</v>
      </c>
      <c r="X44" s="95"/>
      <c r="Y44" s="37">
        <f t="shared" si="20"/>
        <v>2464812.390625</v>
      </c>
    </row>
    <row r="45" spans="1:25" ht="13" x14ac:dyDescent="0.15">
      <c r="A45" s="36"/>
      <c r="B45" s="43"/>
      <c r="C45" s="35"/>
      <c r="D45" s="91"/>
      <c r="E45" s="50"/>
      <c r="F45" s="50"/>
      <c r="G45" s="50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95"/>
      <c r="Y45" s="37"/>
    </row>
    <row r="46" spans="1:25" ht="13" x14ac:dyDescent="0.15">
      <c r="A46" s="57" t="s">
        <v>112</v>
      </c>
      <c r="B46" s="36"/>
      <c r="C46" s="35"/>
      <c r="D46" s="56"/>
      <c r="F46" s="1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5"/>
      <c r="Y46" s="37"/>
    </row>
    <row r="47" spans="1:25" ht="13" x14ac:dyDescent="0.15">
      <c r="A47" s="36"/>
      <c r="B47" s="36" t="s">
        <v>22</v>
      </c>
      <c r="C47" s="35"/>
      <c r="D47" s="54">
        <f>SUMIF('Report-PCSB-IS'!C:C,B47,'Report-PCSB-IS'!D:D)</f>
        <v>63695.860000000008</v>
      </c>
      <c r="E47" s="55"/>
      <c r="F47" s="55"/>
      <c r="G47" s="55"/>
      <c r="H47" s="54">
        <f>SUMIF('Report-PCSB-CF'!$C:$C,$B47,'Report-PCSB-CF'!E:E)</f>
        <v>6833.333333333333</v>
      </c>
      <c r="I47" s="54">
        <f>SUMIF('Report-PCSB-CF'!$C:$C,$B47,'Report-PCSB-CF'!F:F)</f>
        <v>6833.333333333333</v>
      </c>
      <c r="J47" s="54">
        <f>SUMIF('Report-PCSB-CF'!$C:$C,$B47,'Report-PCSB-CF'!G:G)</f>
        <v>6833.333333333333</v>
      </c>
      <c r="K47" s="56">
        <f t="shared" ref="K47:K58" si="21">SUM(H47:J47)</f>
        <v>20500</v>
      </c>
      <c r="L47" s="54">
        <f>SUMIF('Report-PCSB-CF'!$C:$C,$B47,'Report-PCSB-CF'!H:H)</f>
        <v>6833.333333333333</v>
      </c>
      <c r="M47" s="54">
        <f>SUMIF('Report-PCSB-CF'!$C:$C,$B47,'Report-PCSB-CF'!I:I)</f>
        <v>6833.333333333333</v>
      </c>
      <c r="N47" s="54">
        <f>SUMIF('Report-PCSB-CF'!$C:$C,$B47,'Report-PCSB-CF'!J:J)</f>
        <v>6833.333333333333</v>
      </c>
      <c r="O47" s="56">
        <f t="shared" ref="O47:O58" si="22">SUM(L47:N47)</f>
        <v>20500</v>
      </c>
      <c r="P47" s="54">
        <f>SUMIF('Report-PCSB-CF'!$C:$C,$B47,'Report-PCSB-CF'!K:K)</f>
        <v>6833.333333333333</v>
      </c>
      <c r="Q47" s="54">
        <f>SUMIF('Report-PCSB-CF'!$C:$C,$B47,'Report-PCSB-CF'!L:L)</f>
        <v>6833.333333333333</v>
      </c>
      <c r="R47" s="54">
        <f>SUMIF('Report-PCSB-CF'!$C:$C,$B47,'Report-PCSB-CF'!M:M)</f>
        <v>6833.333333333333</v>
      </c>
      <c r="S47" s="56">
        <f t="shared" ref="S47:S58" si="23">SUM(P47:R47)</f>
        <v>20500</v>
      </c>
      <c r="T47" s="54">
        <f>SUMIF('Report-PCSB-CF'!$C:$C,$B47,'Report-PCSB-CF'!N:N)</f>
        <v>6833.333333333333</v>
      </c>
      <c r="U47" s="54">
        <f>SUMIF('Report-PCSB-CF'!$C:$C,$B47,'Report-PCSB-CF'!O:O)</f>
        <v>6833.333333333333</v>
      </c>
      <c r="V47" s="54">
        <f>SUMIF('Report-PCSB-CF'!$C:$C,$B47,'Report-PCSB-CF'!P:P)</f>
        <v>6833.333333333333</v>
      </c>
      <c r="W47" s="56">
        <f t="shared" ref="W47:W58" si="24">SUM(T47:V47)</f>
        <v>20500</v>
      </c>
      <c r="X47" s="95"/>
      <c r="Y47" s="37">
        <f t="shared" ref="Y47:Y59" si="25">SUM(K47,O47,S47,W47)</f>
        <v>82000</v>
      </c>
    </row>
    <row r="48" spans="1:25" ht="13" x14ac:dyDescent="0.15">
      <c r="A48" s="36"/>
      <c r="B48" s="36" t="s">
        <v>23</v>
      </c>
      <c r="C48" s="35"/>
      <c r="D48" s="54">
        <f>SUMIF('Report-PCSB-IS'!C:C,B48,'Report-PCSB-IS'!D:D)</f>
        <v>22233.16</v>
      </c>
      <c r="E48" s="55"/>
      <c r="F48" s="55"/>
      <c r="G48" s="55"/>
      <c r="H48" s="54">
        <f>SUMIF('Report-PCSB-CF'!$C:$C,$B48,'Report-PCSB-CF'!E:E)</f>
        <v>2750</v>
      </c>
      <c r="I48" s="54">
        <f>SUMIF('Report-PCSB-CF'!$C:$C,$B48,'Report-PCSB-CF'!F:F)</f>
        <v>2750</v>
      </c>
      <c r="J48" s="54">
        <f>SUMIF('Report-PCSB-CF'!$C:$C,$B48,'Report-PCSB-CF'!G:G)</f>
        <v>2750</v>
      </c>
      <c r="K48" s="56">
        <f t="shared" si="21"/>
        <v>8250</v>
      </c>
      <c r="L48" s="54">
        <f>SUMIF('Report-PCSB-CF'!$C:$C,$B48,'Report-PCSB-CF'!H:H)</f>
        <v>2750</v>
      </c>
      <c r="M48" s="54">
        <f>SUMIF('Report-PCSB-CF'!$C:$C,$B48,'Report-PCSB-CF'!I:I)</f>
        <v>2750</v>
      </c>
      <c r="N48" s="54">
        <f>SUMIF('Report-PCSB-CF'!$C:$C,$B48,'Report-PCSB-CF'!J:J)</f>
        <v>2750</v>
      </c>
      <c r="O48" s="56">
        <f t="shared" si="22"/>
        <v>8250</v>
      </c>
      <c r="P48" s="54">
        <f>SUMIF('Report-PCSB-CF'!$C:$C,$B48,'Report-PCSB-CF'!K:K)</f>
        <v>2750</v>
      </c>
      <c r="Q48" s="54">
        <f>SUMIF('Report-PCSB-CF'!$C:$C,$B48,'Report-PCSB-CF'!L:L)</f>
        <v>2750</v>
      </c>
      <c r="R48" s="54">
        <f>SUMIF('Report-PCSB-CF'!$C:$C,$B48,'Report-PCSB-CF'!M:M)</f>
        <v>2750</v>
      </c>
      <c r="S48" s="56">
        <f t="shared" si="23"/>
        <v>8250</v>
      </c>
      <c r="T48" s="54">
        <f>SUMIF('Report-PCSB-CF'!$C:$C,$B48,'Report-PCSB-CF'!N:N)</f>
        <v>2750</v>
      </c>
      <c r="U48" s="54">
        <f>SUMIF('Report-PCSB-CF'!$C:$C,$B48,'Report-PCSB-CF'!O:O)</f>
        <v>2750</v>
      </c>
      <c r="V48" s="54">
        <f>SUMIF('Report-PCSB-CF'!$C:$C,$B48,'Report-PCSB-CF'!P:P)</f>
        <v>2750</v>
      </c>
      <c r="W48" s="56">
        <f t="shared" si="24"/>
        <v>8250</v>
      </c>
      <c r="X48" s="95"/>
      <c r="Y48" s="37">
        <f t="shared" si="25"/>
        <v>33000</v>
      </c>
    </row>
    <row r="49" spans="1:25" ht="13" x14ac:dyDescent="0.15">
      <c r="A49" s="36"/>
      <c r="B49" s="36" t="s">
        <v>24</v>
      </c>
      <c r="C49" s="35"/>
      <c r="D49" s="54">
        <f>SUMIF('Report-PCSB-IS'!C:C,B49,'Report-PCSB-IS'!D:D)</f>
        <v>33894.130000000005</v>
      </c>
      <c r="E49" s="55"/>
      <c r="F49" s="55"/>
      <c r="G49" s="55"/>
      <c r="H49" s="54">
        <f>SUMIF('Report-PCSB-CF'!$C:$C,$B49,'Report-PCSB-CF'!E:E)</f>
        <v>2583.333333333333</v>
      </c>
      <c r="I49" s="54">
        <f>SUMIF('Report-PCSB-CF'!$C:$C,$B49,'Report-PCSB-CF'!F:F)</f>
        <v>2583.333333333333</v>
      </c>
      <c r="J49" s="54">
        <f>SUMIF('Report-PCSB-CF'!$C:$C,$B49,'Report-PCSB-CF'!G:G)</f>
        <v>2583.333333333333</v>
      </c>
      <c r="K49" s="56">
        <f t="shared" si="21"/>
        <v>7749.9999999999991</v>
      </c>
      <c r="L49" s="54">
        <f>SUMIF('Report-PCSB-CF'!$C:$C,$B49,'Report-PCSB-CF'!H:H)</f>
        <v>2583.333333333333</v>
      </c>
      <c r="M49" s="54">
        <f>SUMIF('Report-PCSB-CF'!$C:$C,$B49,'Report-PCSB-CF'!I:I)</f>
        <v>2583.333333333333</v>
      </c>
      <c r="N49" s="54">
        <f>SUMIF('Report-PCSB-CF'!$C:$C,$B49,'Report-PCSB-CF'!J:J)</f>
        <v>2583.333333333333</v>
      </c>
      <c r="O49" s="56">
        <f t="shared" si="22"/>
        <v>7749.9999999999991</v>
      </c>
      <c r="P49" s="54">
        <f>SUMIF('Report-PCSB-CF'!$C:$C,$B49,'Report-PCSB-CF'!K:K)</f>
        <v>2583.333333333333</v>
      </c>
      <c r="Q49" s="54">
        <f>SUMIF('Report-PCSB-CF'!$C:$C,$B49,'Report-PCSB-CF'!L:L)</f>
        <v>2583.333333333333</v>
      </c>
      <c r="R49" s="54">
        <f>SUMIF('Report-PCSB-CF'!$C:$C,$B49,'Report-PCSB-CF'!M:M)</f>
        <v>2583.333333333333</v>
      </c>
      <c r="S49" s="56">
        <f t="shared" si="23"/>
        <v>7749.9999999999991</v>
      </c>
      <c r="T49" s="54">
        <f>SUMIF('Report-PCSB-CF'!$C:$C,$B49,'Report-PCSB-CF'!N:N)</f>
        <v>2583.333333333333</v>
      </c>
      <c r="U49" s="54">
        <f>SUMIF('Report-PCSB-CF'!$C:$C,$B49,'Report-PCSB-CF'!O:O)</f>
        <v>2583.333333333333</v>
      </c>
      <c r="V49" s="54">
        <f>SUMIF('Report-PCSB-CF'!$C:$C,$B49,'Report-PCSB-CF'!P:P)</f>
        <v>2583.333333333333</v>
      </c>
      <c r="W49" s="56">
        <f t="shared" si="24"/>
        <v>7749.9999999999991</v>
      </c>
      <c r="X49" s="95"/>
      <c r="Y49" s="37">
        <f t="shared" si="25"/>
        <v>30999.999999999996</v>
      </c>
    </row>
    <row r="50" spans="1:25" ht="13" x14ac:dyDescent="0.15">
      <c r="A50" s="36"/>
      <c r="B50" s="36" t="s">
        <v>25</v>
      </c>
      <c r="C50" s="35"/>
      <c r="D50" s="54">
        <f>SUMIF('Report-PCSB-IS'!C:C,B50,'Report-PCSB-IS'!D:D)</f>
        <v>155437.04999999999</v>
      </c>
      <c r="E50" s="55"/>
      <c r="F50" s="55"/>
      <c r="G50" s="55"/>
      <c r="H50" s="54">
        <f>SUMIF('Report-PCSB-CF'!$C:$C,$B50,'Report-PCSB-CF'!E:E)</f>
        <v>18613</v>
      </c>
      <c r="I50" s="54">
        <f>SUMIF('Report-PCSB-CF'!$C:$C,$B50,'Report-PCSB-CF'!F:F)</f>
        <v>18613</v>
      </c>
      <c r="J50" s="54">
        <f>SUMIF('Report-PCSB-CF'!$C:$C,$B50,'Report-PCSB-CF'!G:G)</f>
        <v>18613</v>
      </c>
      <c r="K50" s="56">
        <f t="shared" si="21"/>
        <v>55839</v>
      </c>
      <c r="L50" s="54">
        <f>SUMIF('Report-PCSB-CF'!$C:$C,$B50,'Report-PCSB-CF'!H:H)</f>
        <v>18613</v>
      </c>
      <c r="M50" s="54">
        <f>SUMIF('Report-PCSB-CF'!$C:$C,$B50,'Report-PCSB-CF'!I:I)</f>
        <v>18613</v>
      </c>
      <c r="N50" s="54">
        <f>SUMIF('Report-PCSB-CF'!$C:$C,$B50,'Report-PCSB-CF'!J:J)</f>
        <v>18613</v>
      </c>
      <c r="O50" s="56">
        <f t="shared" si="22"/>
        <v>55839</v>
      </c>
      <c r="P50" s="54">
        <f>SUMIF('Report-PCSB-CF'!$C:$C,$B50,'Report-PCSB-CF'!K:K)</f>
        <v>18613</v>
      </c>
      <c r="Q50" s="54">
        <f>SUMIF('Report-PCSB-CF'!$C:$C,$B50,'Report-PCSB-CF'!L:L)</f>
        <v>18613</v>
      </c>
      <c r="R50" s="54">
        <f>SUMIF('Report-PCSB-CF'!$C:$C,$B50,'Report-PCSB-CF'!M:M)</f>
        <v>18613</v>
      </c>
      <c r="S50" s="56">
        <f t="shared" si="23"/>
        <v>55839</v>
      </c>
      <c r="T50" s="54">
        <f>SUMIF('Report-PCSB-CF'!$C:$C,$B50,'Report-PCSB-CF'!N:N)</f>
        <v>18613</v>
      </c>
      <c r="U50" s="54">
        <f>SUMIF('Report-PCSB-CF'!$C:$C,$B50,'Report-PCSB-CF'!O:O)</f>
        <v>18613</v>
      </c>
      <c r="V50" s="54">
        <f>SUMIF('Report-PCSB-CF'!$C:$C,$B50,'Report-PCSB-CF'!P:P)</f>
        <v>18613</v>
      </c>
      <c r="W50" s="56">
        <f t="shared" si="24"/>
        <v>55839</v>
      </c>
      <c r="X50" s="95"/>
      <c r="Y50" s="37">
        <f t="shared" si="25"/>
        <v>223356</v>
      </c>
    </row>
    <row r="51" spans="1:25" ht="13" x14ac:dyDescent="0.15">
      <c r="A51" s="36"/>
      <c r="B51" s="36" t="s">
        <v>26</v>
      </c>
      <c r="C51" s="35"/>
      <c r="D51" s="64">
        <f>SUMIF('Report-PCSB-IS'!C:C,B51,'Report-PCSB-IS'!D:D)</f>
        <v>47456.000000000007</v>
      </c>
      <c r="E51" s="55"/>
      <c r="F51" s="55"/>
      <c r="G51" s="55"/>
      <c r="H51" s="64">
        <f>SUMIF('Report-PCSB-CF'!$C:$C,$B51,'Report-PCSB-CF'!E:E)</f>
        <v>4304.75</v>
      </c>
      <c r="I51" s="64">
        <f>SUMIF('Report-PCSB-CF'!$C:$C,$B51,'Report-PCSB-CF'!F:F)</f>
        <v>4304.75</v>
      </c>
      <c r="J51" s="64">
        <f>SUMIF('Report-PCSB-CF'!$C:$C,$B51,'Report-PCSB-CF'!G:G)</f>
        <v>4304.75</v>
      </c>
      <c r="K51" s="56">
        <f t="shared" si="21"/>
        <v>12914.25</v>
      </c>
      <c r="L51" s="64">
        <f>SUMIF('Report-PCSB-CF'!$C:$C,$B51,'Report-PCSB-CF'!H:H)</f>
        <v>4304.75</v>
      </c>
      <c r="M51" s="64">
        <f>SUMIF('Report-PCSB-CF'!$C:$C,$B51,'Report-PCSB-CF'!I:I)</f>
        <v>4304.75</v>
      </c>
      <c r="N51" s="64">
        <f>SUMIF('Report-PCSB-CF'!$C:$C,$B51,'Report-PCSB-CF'!J:J)</f>
        <v>4304.75</v>
      </c>
      <c r="O51" s="56">
        <f t="shared" si="22"/>
        <v>12914.25</v>
      </c>
      <c r="P51" s="64">
        <f>SUMIF('Report-PCSB-CF'!$C:$C,$B51,'Report-PCSB-CF'!K:K)</f>
        <v>4304.75</v>
      </c>
      <c r="Q51" s="64">
        <f>SUMIF('Report-PCSB-CF'!$C:$C,$B51,'Report-PCSB-CF'!L:L)</f>
        <v>4304.75</v>
      </c>
      <c r="R51" s="64">
        <f>SUMIF('Report-PCSB-CF'!$C:$C,$B51,'Report-PCSB-CF'!M:M)</f>
        <v>4304.75</v>
      </c>
      <c r="S51" s="56">
        <f t="shared" si="23"/>
        <v>12914.25</v>
      </c>
      <c r="T51" s="64">
        <f>SUMIF('Report-PCSB-CF'!$C:$C,$B51,'Report-PCSB-CF'!N:N)</f>
        <v>4304.75</v>
      </c>
      <c r="U51" s="64">
        <f>SUMIF('Report-PCSB-CF'!$C:$C,$B51,'Report-PCSB-CF'!O:O)</f>
        <v>4304.75</v>
      </c>
      <c r="V51" s="64">
        <f>SUMIF('Report-PCSB-CF'!$C:$C,$B51,'Report-PCSB-CF'!P:P)</f>
        <v>4304.75</v>
      </c>
      <c r="W51" s="56">
        <f t="shared" si="24"/>
        <v>12914.25</v>
      </c>
      <c r="X51" s="95"/>
      <c r="Y51" s="37">
        <f t="shared" si="25"/>
        <v>51657</v>
      </c>
    </row>
    <row r="52" spans="1:25" ht="13" x14ac:dyDescent="0.15">
      <c r="A52" s="36"/>
      <c r="B52" s="36" t="s">
        <v>27</v>
      </c>
      <c r="C52" s="35"/>
      <c r="D52" s="64">
        <f>SUMIF('Report-PCSB-IS'!C:C,B52,'Report-PCSB-IS'!D:D)</f>
        <v>0</v>
      </c>
      <c r="E52" s="55"/>
      <c r="F52" s="55"/>
      <c r="G52" s="55"/>
      <c r="H52" s="64">
        <f>SUMIF('Report-PCSB-CF'!$C:$C,$B52,'Report-PCSB-CF'!E:E)</f>
        <v>0</v>
      </c>
      <c r="I52" s="64">
        <f>SUMIF('Report-PCSB-CF'!$C:$C,$B52,'Report-PCSB-CF'!F:F)</f>
        <v>0</v>
      </c>
      <c r="J52" s="64">
        <f>SUMIF('Report-PCSB-CF'!$C:$C,$B52,'Report-PCSB-CF'!G:G)</f>
        <v>0</v>
      </c>
      <c r="K52" s="56">
        <f t="shared" si="21"/>
        <v>0</v>
      </c>
      <c r="L52" s="64">
        <f>SUMIF('Report-PCSB-CF'!$C:$C,$B52,'Report-PCSB-CF'!H:H)</f>
        <v>0</v>
      </c>
      <c r="M52" s="64">
        <f>SUMIF('Report-PCSB-CF'!$C:$C,$B52,'Report-PCSB-CF'!I:I)</f>
        <v>0</v>
      </c>
      <c r="N52" s="64">
        <f>SUMIF('Report-PCSB-CF'!$C:$C,$B52,'Report-PCSB-CF'!J:J)</f>
        <v>0</v>
      </c>
      <c r="O52" s="56">
        <f t="shared" si="22"/>
        <v>0</v>
      </c>
      <c r="P52" s="64">
        <f>SUMIF('Report-PCSB-CF'!$C:$C,$B52,'Report-PCSB-CF'!K:K)</f>
        <v>0</v>
      </c>
      <c r="Q52" s="64">
        <f>SUMIF('Report-PCSB-CF'!$C:$C,$B52,'Report-PCSB-CF'!L:L)</f>
        <v>0</v>
      </c>
      <c r="R52" s="64">
        <f>SUMIF('Report-PCSB-CF'!$C:$C,$B52,'Report-PCSB-CF'!M:M)</f>
        <v>0</v>
      </c>
      <c r="S52" s="56">
        <f t="shared" si="23"/>
        <v>0</v>
      </c>
      <c r="T52" s="64">
        <f>SUMIF('Report-PCSB-CF'!$C:$C,$B52,'Report-PCSB-CF'!N:N)</f>
        <v>0</v>
      </c>
      <c r="U52" s="64">
        <f>SUMIF('Report-PCSB-CF'!$C:$C,$B52,'Report-PCSB-CF'!O:O)</f>
        <v>0</v>
      </c>
      <c r="V52" s="64">
        <f>SUMIF('Report-PCSB-CF'!$C:$C,$B52,'Report-PCSB-CF'!P:P)</f>
        <v>0</v>
      </c>
      <c r="W52" s="56">
        <f t="shared" si="24"/>
        <v>0</v>
      </c>
      <c r="X52" s="95"/>
      <c r="Y52" s="37">
        <f t="shared" si="25"/>
        <v>0</v>
      </c>
    </row>
    <row r="53" spans="1:25" ht="13" x14ac:dyDescent="0.15">
      <c r="A53" s="36"/>
      <c r="B53" s="36" t="s">
        <v>113</v>
      </c>
      <c r="C53" s="35"/>
      <c r="D53" s="64">
        <f>SUMIF('Report-PCSB-IS'!C:C,B53,'Report-PCSB-IS'!D:D)</f>
        <v>62916.860000000008</v>
      </c>
      <c r="E53" s="55"/>
      <c r="F53" s="55"/>
      <c r="G53" s="55"/>
      <c r="H53" s="64">
        <f>SUMIF('Report-PCSB-CF'!$C:$C,$B53,'Report-PCSB-CF'!E:E)</f>
        <v>15416.666666666666</v>
      </c>
      <c r="I53" s="64">
        <f>SUMIF('Report-PCSB-CF'!$C:$C,$B53,'Report-PCSB-CF'!F:F)</f>
        <v>15416.666666666666</v>
      </c>
      <c r="J53" s="64">
        <f>SUMIF('Report-PCSB-CF'!$C:$C,$B53,'Report-PCSB-CF'!G:G)</f>
        <v>15416.666666666666</v>
      </c>
      <c r="K53" s="56">
        <f t="shared" si="21"/>
        <v>46250</v>
      </c>
      <c r="L53" s="64">
        <f>SUMIF('Report-PCSB-CF'!$C:$C,$B53,'Report-PCSB-CF'!H:H)</f>
        <v>15416.666666666666</v>
      </c>
      <c r="M53" s="64">
        <f>SUMIF('Report-PCSB-CF'!$C:$C,$B53,'Report-PCSB-CF'!I:I)</f>
        <v>15416.666666666666</v>
      </c>
      <c r="N53" s="64">
        <f>SUMIF('Report-PCSB-CF'!$C:$C,$B53,'Report-PCSB-CF'!J:J)</f>
        <v>15416.666666666666</v>
      </c>
      <c r="O53" s="56">
        <f t="shared" si="22"/>
        <v>46250</v>
      </c>
      <c r="P53" s="64">
        <f>SUMIF('Report-PCSB-CF'!$C:$C,$B53,'Report-PCSB-CF'!K:K)</f>
        <v>15416.666666666666</v>
      </c>
      <c r="Q53" s="64">
        <f>SUMIF('Report-PCSB-CF'!$C:$C,$B53,'Report-PCSB-CF'!L:L)</f>
        <v>15416.666666666666</v>
      </c>
      <c r="R53" s="64">
        <f>SUMIF('Report-PCSB-CF'!$C:$C,$B53,'Report-PCSB-CF'!M:M)</f>
        <v>15416.666666666666</v>
      </c>
      <c r="S53" s="56">
        <f t="shared" si="23"/>
        <v>46250</v>
      </c>
      <c r="T53" s="64">
        <f>SUMIF('Report-PCSB-CF'!$C:$C,$B53,'Report-PCSB-CF'!N:N)</f>
        <v>15416.666666666666</v>
      </c>
      <c r="U53" s="64">
        <f>SUMIF('Report-PCSB-CF'!$C:$C,$B53,'Report-PCSB-CF'!O:O)</f>
        <v>15416.666666666666</v>
      </c>
      <c r="V53" s="64">
        <f>SUMIF('Report-PCSB-CF'!$C:$C,$B53,'Report-PCSB-CF'!P:P)</f>
        <v>15416.666666666666</v>
      </c>
      <c r="W53" s="56">
        <f t="shared" si="24"/>
        <v>46250</v>
      </c>
      <c r="X53" s="95"/>
      <c r="Y53" s="37">
        <f t="shared" si="25"/>
        <v>185000</v>
      </c>
    </row>
    <row r="54" spans="1:25" ht="13" x14ac:dyDescent="0.15">
      <c r="A54" s="36"/>
      <c r="B54" s="36" t="s">
        <v>114</v>
      </c>
      <c r="C54" s="35"/>
      <c r="D54" s="64">
        <f>SUMIF('Report-PCSB-IS'!C:C,B54,'Report-PCSB-IS'!D:D)</f>
        <v>106854.98000000001</v>
      </c>
      <c r="E54" s="55"/>
      <c r="F54" s="55"/>
      <c r="G54" s="55"/>
      <c r="H54" s="64">
        <f>SUMIF('Report-PCSB-CF'!$C:$C,$B54,'Report-PCSB-CF'!E:E)</f>
        <v>11134.484375</v>
      </c>
      <c r="I54" s="64">
        <f>SUMIF('Report-PCSB-CF'!$C:$C,$B54,'Report-PCSB-CF'!F:F)</f>
        <v>11134.484375</v>
      </c>
      <c r="J54" s="64">
        <f>SUMIF('Report-PCSB-CF'!$C:$C,$B54,'Report-PCSB-CF'!G:G)</f>
        <v>11134.484375</v>
      </c>
      <c r="K54" s="56">
        <f t="shared" si="21"/>
        <v>33403.453125</v>
      </c>
      <c r="L54" s="64">
        <f>SUMIF('Report-PCSB-CF'!$C:$C,$B54,'Report-PCSB-CF'!H:H)</f>
        <v>11134.484375</v>
      </c>
      <c r="M54" s="64">
        <f>SUMIF('Report-PCSB-CF'!$C:$C,$B54,'Report-PCSB-CF'!I:I)</f>
        <v>11134.484375</v>
      </c>
      <c r="N54" s="64">
        <f>SUMIF('Report-PCSB-CF'!$C:$C,$B54,'Report-PCSB-CF'!J:J)</f>
        <v>11134.484375</v>
      </c>
      <c r="O54" s="56">
        <f t="shared" si="22"/>
        <v>33403.453125</v>
      </c>
      <c r="P54" s="64">
        <f>SUMIF('Report-PCSB-CF'!$C:$C,$B54,'Report-PCSB-CF'!K:K)</f>
        <v>11134.484375</v>
      </c>
      <c r="Q54" s="64">
        <f>SUMIF('Report-PCSB-CF'!$C:$C,$B54,'Report-PCSB-CF'!L:L)</f>
        <v>11134.484375</v>
      </c>
      <c r="R54" s="64">
        <f>SUMIF('Report-PCSB-CF'!$C:$C,$B54,'Report-PCSB-CF'!M:M)</f>
        <v>11134.484375</v>
      </c>
      <c r="S54" s="56">
        <f t="shared" si="23"/>
        <v>33403.453125</v>
      </c>
      <c r="T54" s="64">
        <f>SUMIF('Report-PCSB-CF'!$C:$C,$B54,'Report-PCSB-CF'!N:N)</f>
        <v>11134.484375</v>
      </c>
      <c r="U54" s="64">
        <f>SUMIF('Report-PCSB-CF'!$C:$C,$B54,'Report-PCSB-CF'!O:O)</f>
        <v>11134.484375</v>
      </c>
      <c r="V54" s="64">
        <f>SUMIF('Report-PCSB-CF'!$C:$C,$B54,'Report-PCSB-CF'!P:P)</f>
        <v>11134.484375</v>
      </c>
      <c r="W54" s="56">
        <f t="shared" si="24"/>
        <v>33403.453125</v>
      </c>
      <c r="X54" s="95"/>
      <c r="Y54" s="37">
        <f t="shared" si="25"/>
        <v>133613.8125</v>
      </c>
    </row>
    <row r="55" spans="1:25" ht="13" x14ac:dyDescent="0.15">
      <c r="A55" s="36"/>
      <c r="B55" s="36" t="s">
        <v>29</v>
      </c>
      <c r="C55" s="35"/>
      <c r="D55" s="64">
        <f>SUMIF('Report-PCSB-IS'!C:C,B55,'Report-PCSB-IS'!D:D)</f>
        <v>0</v>
      </c>
      <c r="E55" s="55"/>
      <c r="F55" s="55"/>
      <c r="G55" s="55"/>
      <c r="H55" s="64">
        <f>SUMIF('Report-PCSB-CF'!$C:$C,$B55,'Report-PCSB-CF'!E:E)</f>
        <v>0</v>
      </c>
      <c r="I55" s="64">
        <f>SUMIF('Report-PCSB-CF'!$C:$C,$B55,'Report-PCSB-CF'!F:F)</f>
        <v>0</v>
      </c>
      <c r="J55" s="64">
        <f>SUMIF('Report-PCSB-CF'!$C:$C,$B55,'Report-PCSB-CF'!G:G)</f>
        <v>0</v>
      </c>
      <c r="K55" s="56">
        <f t="shared" si="21"/>
        <v>0</v>
      </c>
      <c r="L55" s="64">
        <f>SUMIF('Report-PCSB-CF'!$C:$C,$B55,'Report-PCSB-CF'!H:H)</f>
        <v>0</v>
      </c>
      <c r="M55" s="64">
        <f>SUMIF('Report-PCSB-CF'!$C:$C,$B55,'Report-PCSB-CF'!I:I)</f>
        <v>0</v>
      </c>
      <c r="N55" s="64">
        <f>SUMIF('Report-PCSB-CF'!$C:$C,$B55,'Report-PCSB-CF'!J:J)</f>
        <v>0</v>
      </c>
      <c r="O55" s="56">
        <f t="shared" si="22"/>
        <v>0</v>
      </c>
      <c r="P55" s="64">
        <f>SUMIF('Report-PCSB-CF'!$C:$C,$B55,'Report-PCSB-CF'!K:K)</f>
        <v>0</v>
      </c>
      <c r="Q55" s="64">
        <f>SUMIF('Report-PCSB-CF'!$C:$C,$B55,'Report-PCSB-CF'!L:L)</f>
        <v>0</v>
      </c>
      <c r="R55" s="64">
        <f>SUMIF('Report-PCSB-CF'!$C:$C,$B55,'Report-PCSB-CF'!M:M)</f>
        <v>0</v>
      </c>
      <c r="S55" s="56">
        <f t="shared" si="23"/>
        <v>0</v>
      </c>
      <c r="T55" s="64">
        <f>SUMIF('Report-PCSB-CF'!$C:$C,$B55,'Report-PCSB-CF'!N:N)</f>
        <v>0</v>
      </c>
      <c r="U55" s="64">
        <f>SUMIF('Report-PCSB-CF'!$C:$C,$B55,'Report-PCSB-CF'!O:O)</f>
        <v>0</v>
      </c>
      <c r="V55" s="64">
        <f>SUMIF('Report-PCSB-CF'!$C:$C,$B55,'Report-PCSB-CF'!P:P)</f>
        <v>0</v>
      </c>
      <c r="W55" s="56">
        <f t="shared" si="24"/>
        <v>0</v>
      </c>
      <c r="X55" s="95"/>
      <c r="Y55" s="37">
        <f t="shared" si="25"/>
        <v>0</v>
      </c>
    </row>
    <row r="56" spans="1:25" ht="13" x14ac:dyDescent="0.15">
      <c r="A56" s="36"/>
      <c r="B56" s="36" t="s">
        <v>115</v>
      </c>
      <c r="C56" s="35"/>
      <c r="D56" s="64">
        <f>SUMIF('Report-PCSB-IS'!C:C,B56,'Report-PCSB-IS'!D:D)</f>
        <v>0</v>
      </c>
      <c r="E56" s="55"/>
      <c r="F56" s="55"/>
      <c r="G56" s="55"/>
      <c r="H56" s="64">
        <f>SUMIF('Report-PCSB-CF'!$C:$C,$B56,'Report-PCSB-CF'!E:E)</f>
        <v>719.5931172987307</v>
      </c>
      <c r="I56" s="64">
        <f>SUMIF('Report-PCSB-CF'!$C:$C,$B56,'Report-PCSB-CF'!F:F)</f>
        <v>1400.3267709544093</v>
      </c>
      <c r="J56" s="64">
        <f>SUMIF('Report-PCSB-CF'!$C:$C,$B56,'Report-PCSB-CF'!G:G)</f>
        <v>1360.7111647677464</v>
      </c>
      <c r="K56" s="56">
        <f t="shared" si="21"/>
        <v>3480.6310530208866</v>
      </c>
      <c r="L56" s="64">
        <f>SUMIF('Report-PCSB-CF'!$C:$C,$B56,'Report-PCSB-CF'!H:H)</f>
        <v>1320.9304935553059</v>
      </c>
      <c r="M56" s="64">
        <f>SUMIF('Report-PCSB-CF'!$C:$C,$B56,'Report-PCSB-CF'!I:I)</f>
        <v>1280.9840695461469</v>
      </c>
      <c r="N56" s="64">
        <f>SUMIF('Report-PCSB-CF'!$C:$C,$B56,'Report-PCSB-CF'!J:J)</f>
        <v>1240.8712021036165</v>
      </c>
      <c r="O56" s="56">
        <f t="shared" si="22"/>
        <v>3842.7857652050689</v>
      </c>
      <c r="P56" s="64">
        <f>SUMIF('Report-PCSB-CF'!$C:$C,$B56,'Report-PCSB-CF'!K:K)</f>
        <v>1200.5911977134094</v>
      </c>
      <c r="Q56" s="64">
        <f>SUMIF('Report-PCSB-CF'!$C:$C,$B56,'Report-PCSB-CF'!L:L)</f>
        <v>1160.143359971576</v>
      </c>
      <c r="R56" s="64">
        <f>SUMIF('Report-PCSB-CF'!$C:$C,$B56,'Report-PCSB-CF'!M:M)</f>
        <v>1119.5269895724853</v>
      </c>
      <c r="S56" s="56">
        <f t="shared" si="23"/>
        <v>3480.2615472574707</v>
      </c>
      <c r="T56" s="64">
        <f>SUMIF('Report-PCSB-CF'!$C:$C,$B56,'Report-PCSB-CF'!N:N)</f>
        <v>1078.7413842967314</v>
      </c>
      <c r="U56" s="64">
        <f>SUMIF('Report-PCSB-CF'!$C:$C,$B56,'Report-PCSB-CF'!O:O)</f>
        <v>1037.7858389989935</v>
      </c>
      <c r="V56" s="64">
        <f>SUMIF('Report-PCSB-CF'!$C:$C,$B56,'Report-PCSB-CF'!P:P)</f>
        <v>996.6596455958512</v>
      </c>
      <c r="W56" s="56">
        <f t="shared" si="24"/>
        <v>3113.1868688915761</v>
      </c>
      <c r="X56" s="95"/>
      <c r="Y56" s="37">
        <f t="shared" si="25"/>
        <v>13916.865234375002</v>
      </c>
    </row>
    <row r="57" spans="1:25" ht="13" x14ac:dyDescent="0.15">
      <c r="A57" s="36"/>
      <c r="B57" s="36" t="s">
        <v>116</v>
      </c>
      <c r="C57" s="35"/>
      <c r="D57" s="54">
        <f>SUMIF('Report-PCSB-IS'!C:C,B57,'Report-PCSB-IS'!D:D)</f>
        <v>101856.65999999999</v>
      </c>
      <c r="E57" s="55"/>
      <c r="F57" s="55"/>
      <c r="G57" s="55"/>
      <c r="H57" s="54">
        <f>SUMIF('Report-PCSB-CF'!$C:$C,$B57,'Report-PCSB-CF'!E:E)</f>
        <v>8871.615234375</v>
      </c>
      <c r="I57" s="54">
        <f>SUMIF('Report-PCSB-CF'!$C:$C,$B57,'Report-PCSB-CF'!F:F)</f>
        <v>8871.615234375</v>
      </c>
      <c r="J57" s="54">
        <f>SUMIF('Report-PCSB-CF'!$C:$C,$B57,'Report-PCSB-CF'!G:G)</f>
        <v>8871.615234375</v>
      </c>
      <c r="K57" s="56">
        <f t="shared" si="21"/>
        <v>26614.845703125</v>
      </c>
      <c r="L57" s="54">
        <f>SUMIF('Report-PCSB-CF'!$C:$C,$B57,'Report-PCSB-CF'!H:H)</f>
        <v>8871.615234375</v>
      </c>
      <c r="M57" s="54">
        <f>SUMIF('Report-PCSB-CF'!$C:$C,$B57,'Report-PCSB-CF'!I:I)</f>
        <v>8871.615234375</v>
      </c>
      <c r="N57" s="54">
        <f>SUMIF('Report-PCSB-CF'!$C:$C,$B57,'Report-PCSB-CF'!J:J)</f>
        <v>8871.615234375</v>
      </c>
      <c r="O57" s="56">
        <f t="shared" si="22"/>
        <v>26614.845703125</v>
      </c>
      <c r="P57" s="54">
        <f>SUMIF('Report-PCSB-CF'!$C:$C,$B57,'Report-PCSB-CF'!K:K)</f>
        <v>8871.615234375</v>
      </c>
      <c r="Q57" s="54">
        <f>SUMIF('Report-PCSB-CF'!$C:$C,$B57,'Report-PCSB-CF'!L:L)</f>
        <v>8871.615234375</v>
      </c>
      <c r="R57" s="54">
        <f>SUMIF('Report-PCSB-CF'!$C:$C,$B57,'Report-PCSB-CF'!M:M)</f>
        <v>8871.615234375</v>
      </c>
      <c r="S57" s="56">
        <f t="shared" si="23"/>
        <v>26614.845703125</v>
      </c>
      <c r="T57" s="54">
        <f>SUMIF('Report-PCSB-CF'!$C:$C,$B57,'Report-PCSB-CF'!N:N)</f>
        <v>8871.615234375</v>
      </c>
      <c r="U57" s="54">
        <f>SUMIF('Report-PCSB-CF'!$C:$C,$B57,'Report-PCSB-CF'!O:O)</f>
        <v>8871.615234375</v>
      </c>
      <c r="V57" s="54">
        <f>SUMIF('Report-PCSB-CF'!$C:$C,$B57,'Report-PCSB-CF'!P:P)</f>
        <v>8871.615234375</v>
      </c>
      <c r="W57" s="56">
        <f t="shared" si="24"/>
        <v>26614.845703125</v>
      </c>
      <c r="X57" s="95"/>
      <c r="Y57" s="37">
        <f t="shared" si="25"/>
        <v>106459.3828125</v>
      </c>
    </row>
    <row r="58" spans="1:25" ht="13" x14ac:dyDescent="0.15">
      <c r="A58" s="36"/>
      <c r="B58" s="36" t="s">
        <v>30</v>
      </c>
      <c r="C58" s="35"/>
      <c r="D58" s="54">
        <f>SUMIF('Report-PCSB-IS'!C:C,B58,'Report-PCSB-IS'!D:D)</f>
        <v>369309.86000000004</v>
      </c>
      <c r="E58" s="55"/>
      <c r="F58" s="55"/>
      <c r="G58" s="55"/>
      <c r="H58" s="54">
        <f>SUMIF('Report-PCSB-CF'!$C:$C,$B58,'Report-PCSB-CF'!E:E)</f>
        <v>63357.916666666664</v>
      </c>
      <c r="I58" s="54">
        <f>SUMIF('Report-PCSB-CF'!$C:$C,$B58,'Report-PCSB-CF'!F:F)</f>
        <v>63357.916666666664</v>
      </c>
      <c r="J58" s="54">
        <f>SUMIF('Report-PCSB-CF'!$C:$C,$B58,'Report-PCSB-CF'!G:G)</f>
        <v>63357.916666666664</v>
      </c>
      <c r="K58" s="56">
        <f t="shared" si="21"/>
        <v>190073.75</v>
      </c>
      <c r="L58" s="54">
        <f>SUMIF('Report-PCSB-CF'!$C:$C,$B58,'Report-PCSB-CF'!H:H)</f>
        <v>63357.916666666664</v>
      </c>
      <c r="M58" s="54">
        <f>SUMIF('Report-PCSB-CF'!$C:$C,$B58,'Report-PCSB-CF'!I:I)</f>
        <v>63357.916666666664</v>
      </c>
      <c r="N58" s="54">
        <f>SUMIF('Report-PCSB-CF'!$C:$C,$B58,'Report-PCSB-CF'!J:J)</f>
        <v>63357.916666666664</v>
      </c>
      <c r="O58" s="56">
        <f t="shared" si="22"/>
        <v>190073.75</v>
      </c>
      <c r="P58" s="54">
        <f>SUMIF('Report-PCSB-CF'!$C:$C,$B58,'Report-PCSB-CF'!K:K)</f>
        <v>63357.916666666664</v>
      </c>
      <c r="Q58" s="54">
        <f>SUMIF('Report-PCSB-CF'!$C:$C,$B58,'Report-PCSB-CF'!L:L)</f>
        <v>63357.916666666664</v>
      </c>
      <c r="R58" s="54">
        <f>SUMIF('Report-PCSB-CF'!$C:$C,$B58,'Report-PCSB-CF'!M:M)</f>
        <v>63357.916666666664</v>
      </c>
      <c r="S58" s="56">
        <f t="shared" si="23"/>
        <v>190073.75</v>
      </c>
      <c r="T58" s="54">
        <f>SUMIF('Report-PCSB-CF'!$C:$C,$B58,'Report-PCSB-CF'!N:N)</f>
        <v>63357.916666666664</v>
      </c>
      <c r="U58" s="54">
        <f>SUMIF('Report-PCSB-CF'!$C:$C,$B58,'Report-PCSB-CF'!O:O)</f>
        <v>63357.916666666664</v>
      </c>
      <c r="V58" s="54">
        <f>SUMIF('Report-PCSB-CF'!$C:$C,$B58,'Report-PCSB-CF'!P:P)</f>
        <v>63357.916666666664</v>
      </c>
      <c r="W58" s="56">
        <f t="shared" si="24"/>
        <v>190073.75</v>
      </c>
      <c r="X58" s="95"/>
      <c r="Y58" s="38">
        <f t="shared" si="25"/>
        <v>760295</v>
      </c>
    </row>
    <row r="59" spans="1:25" ht="13" x14ac:dyDescent="0.15">
      <c r="A59" s="36"/>
      <c r="B59" s="46" t="s">
        <v>31</v>
      </c>
      <c r="C59" s="35"/>
      <c r="D59" s="89">
        <f>SUM(D47:D58)</f>
        <v>963654.56</v>
      </c>
      <c r="E59" s="48"/>
      <c r="F59" s="48"/>
      <c r="G59" s="48"/>
      <c r="H59" s="47">
        <f>SUM(H47:H58)</f>
        <v>134584.69272667373</v>
      </c>
      <c r="I59" s="47">
        <f>SUM(I47:I58)</f>
        <v>135265.42638032939</v>
      </c>
      <c r="J59" s="47">
        <f>SUM(J47:J58)</f>
        <v>135225.81077414274</v>
      </c>
      <c r="K59" s="47">
        <f>SUM(H59:J59)</f>
        <v>405075.92988114583</v>
      </c>
      <c r="L59" s="47">
        <f>SUM(L47:L58)</f>
        <v>135186.03010293029</v>
      </c>
      <c r="M59" s="47">
        <f>SUM(M47:M58)</f>
        <v>135146.08367892113</v>
      </c>
      <c r="N59" s="47">
        <f>SUM(N47:N58)</f>
        <v>135105.97081147862</v>
      </c>
      <c r="O59" s="47">
        <f>SUM(L59:N59)</f>
        <v>405438.08459333004</v>
      </c>
      <c r="P59" s="47">
        <f>SUM(P47:P58)</f>
        <v>135065.69080708839</v>
      </c>
      <c r="Q59" s="47">
        <f>SUM(Q47:Q58)</f>
        <v>135025.24296934655</v>
      </c>
      <c r="R59" s="47">
        <f>SUM(R47:R58)</f>
        <v>134984.62659894748</v>
      </c>
      <c r="S59" s="47">
        <f>SUM(P59:R59)</f>
        <v>405075.56037538243</v>
      </c>
      <c r="T59" s="47">
        <f>SUM(T47:T58)</f>
        <v>134943.84099367171</v>
      </c>
      <c r="U59" s="47">
        <f>SUM(U47:U58)</f>
        <v>134902.88544837397</v>
      </c>
      <c r="V59" s="47">
        <f>SUM(V47:V58)</f>
        <v>134861.75925497085</v>
      </c>
      <c r="W59" s="47">
        <f>SUM(T59:V59)</f>
        <v>404708.48569701647</v>
      </c>
      <c r="X59" s="95"/>
      <c r="Y59" s="37">
        <f t="shared" si="25"/>
        <v>1620298.060546875</v>
      </c>
    </row>
    <row r="60" spans="1:25" ht="13" x14ac:dyDescent="0.15">
      <c r="A60" s="36"/>
      <c r="B60" s="43"/>
      <c r="C60" s="35"/>
      <c r="D60" s="91"/>
      <c r="E60" s="50"/>
      <c r="F60" s="50"/>
      <c r="G60" s="50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95"/>
      <c r="Y60" s="37"/>
    </row>
    <row r="61" spans="1:25" ht="13" x14ac:dyDescent="0.15">
      <c r="A61" s="36"/>
      <c r="B61" s="46" t="s">
        <v>117</v>
      </c>
      <c r="C61" s="35"/>
      <c r="D61" s="89">
        <f>D59+D44+D35+D27</f>
        <v>12552064.110000001</v>
      </c>
      <c r="E61" s="48"/>
      <c r="F61" s="48"/>
      <c r="G61" s="48"/>
      <c r="H61" s="47">
        <f t="shared" ref="H61:W61" si="26">H59+H44+H35+H27</f>
        <v>671363.14951389562</v>
      </c>
      <c r="I61" s="47">
        <f t="shared" si="26"/>
        <v>900240.31419245154</v>
      </c>
      <c r="J61" s="47">
        <f t="shared" si="26"/>
        <v>1247838.0004504598</v>
      </c>
      <c r="K61" s="47">
        <f t="shared" si="26"/>
        <v>2819441.4641568065</v>
      </c>
      <c r="L61" s="47">
        <f t="shared" si="26"/>
        <v>1208436.3421128588</v>
      </c>
      <c r="M61" s="47">
        <f t="shared" si="26"/>
        <v>1175459.5188629902</v>
      </c>
      <c r="N61" s="47">
        <f t="shared" si="26"/>
        <v>1179472.6590295061</v>
      </c>
      <c r="O61" s="47">
        <f t="shared" si="26"/>
        <v>3563368.5200053551</v>
      </c>
      <c r="P61" s="47">
        <f t="shared" si="26"/>
        <v>1181450.810748508</v>
      </c>
      <c r="Q61" s="47">
        <f t="shared" si="26"/>
        <v>1187496.738433494</v>
      </c>
      <c r="R61" s="47">
        <f t="shared" si="26"/>
        <v>1215854.8771879654</v>
      </c>
      <c r="S61" s="47">
        <f t="shared" si="26"/>
        <v>3584802.4263699669</v>
      </c>
      <c r="T61" s="47">
        <f t="shared" si="26"/>
        <v>1175227.8579200725</v>
      </c>
      <c r="U61" s="47">
        <f t="shared" si="26"/>
        <v>1200961.0289429585</v>
      </c>
      <c r="V61" s="47">
        <f t="shared" si="26"/>
        <v>1929194.2937883113</v>
      </c>
      <c r="W61" s="58">
        <f t="shared" si="26"/>
        <v>4305383.1806513425</v>
      </c>
      <c r="X61" s="95"/>
      <c r="Y61" s="38">
        <f>SUM(K61,O61,S61,W61)</f>
        <v>14272995.591183471</v>
      </c>
    </row>
    <row r="62" spans="1:25" ht="12.75" customHeight="1" x14ac:dyDescent="0.15">
      <c r="A62" s="49" t="s">
        <v>118</v>
      </c>
      <c r="B62" s="46"/>
      <c r="C62" s="35"/>
      <c r="D62" s="89">
        <f>D16-D61</f>
        <v>-147683.83000000007</v>
      </c>
      <c r="E62" s="48"/>
      <c r="F62" s="48"/>
      <c r="G62" s="48"/>
      <c r="H62" s="47">
        <f t="shared" ref="H62:W62" si="27">H16-H61</f>
        <v>402943.64085068763</v>
      </c>
      <c r="I62" s="47">
        <f t="shared" si="27"/>
        <v>176478.42753931927</v>
      </c>
      <c r="J62" s="47">
        <f t="shared" si="27"/>
        <v>-61701.431284064427</v>
      </c>
      <c r="K62" s="47">
        <f t="shared" si="27"/>
        <v>517720.63710594317</v>
      </c>
      <c r="L62" s="47">
        <f t="shared" si="27"/>
        <v>-63018.711654959479</v>
      </c>
      <c r="M62" s="47">
        <f t="shared" si="27"/>
        <v>-42101.645241028629</v>
      </c>
      <c r="N62" s="47">
        <f t="shared" si="27"/>
        <v>-43783.714362622704</v>
      </c>
      <c r="O62" s="47">
        <f t="shared" si="27"/>
        <v>-148904.07125861105</v>
      </c>
      <c r="P62" s="47">
        <f t="shared" si="27"/>
        <v>-45680.985759358853</v>
      </c>
      <c r="Q62" s="47">
        <f t="shared" si="27"/>
        <v>1263562.0379228431</v>
      </c>
      <c r="R62" s="47">
        <f t="shared" si="27"/>
        <v>-68025.295362878591</v>
      </c>
      <c r="S62" s="47">
        <f t="shared" si="27"/>
        <v>1149855.7568006059</v>
      </c>
      <c r="T62" s="47">
        <f t="shared" si="27"/>
        <v>-41869.98429811094</v>
      </c>
      <c r="U62" s="47">
        <f t="shared" si="27"/>
        <v>-60367.301219434012</v>
      </c>
      <c r="V62" s="47">
        <f t="shared" si="27"/>
        <v>-821120.1842831031</v>
      </c>
      <c r="W62" s="47">
        <f t="shared" si="27"/>
        <v>-923357.46980064828</v>
      </c>
      <c r="X62" s="95"/>
      <c r="Y62" s="37">
        <f>SUM(K62,O62,S62,W62)</f>
        <v>595314.85284728976</v>
      </c>
    </row>
    <row r="63" spans="1:25" ht="12.75" customHeight="1" x14ac:dyDescent="0.15">
      <c r="A63" s="49"/>
      <c r="B63" s="43"/>
      <c r="C63" s="35"/>
      <c r="D63" s="92"/>
      <c r="E63" s="48"/>
      <c r="F63" s="48"/>
      <c r="G63" s="48"/>
      <c r="H63" s="59"/>
      <c r="I63" s="59"/>
      <c r="J63" s="59"/>
      <c r="K63" s="48"/>
      <c r="L63" s="59"/>
      <c r="M63" s="59"/>
      <c r="N63" s="59"/>
      <c r="O63" s="48"/>
      <c r="P63" s="59"/>
      <c r="Q63" s="59"/>
      <c r="R63" s="59"/>
      <c r="S63" s="48"/>
      <c r="T63" s="59"/>
      <c r="U63" s="59"/>
      <c r="V63" s="59"/>
      <c r="W63" s="48"/>
      <c r="X63" s="95"/>
      <c r="Y63" s="37"/>
    </row>
    <row r="64" spans="1:25" ht="13" x14ac:dyDescent="0.15">
      <c r="A64" s="49" t="s">
        <v>32</v>
      </c>
      <c r="B64" s="46"/>
      <c r="C64" s="35"/>
      <c r="D64" s="89">
        <f>D62</f>
        <v>-147683.83000000007</v>
      </c>
      <c r="E64" s="62"/>
      <c r="F64" s="62"/>
      <c r="G64" s="62"/>
      <c r="H64" s="100">
        <f>H62</f>
        <v>402943.64085068763</v>
      </c>
      <c r="I64" s="100">
        <f t="shared" ref="I64:W64" si="28">I62</f>
        <v>176478.42753931927</v>
      </c>
      <c r="J64" s="100">
        <f t="shared" si="28"/>
        <v>-61701.431284064427</v>
      </c>
      <c r="K64" s="100">
        <f t="shared" si="28"/>
        <v>517720.63710594317</v>
      </c>
      <c r="L64" s="100">
        <f t="shared" si="28"/>
        <v>-63018.711654959479</v>
      </c>
      <c r="M64" s="100">
        <f t="shared" si="28"/>
        <v>-42101.645241028629</v>
      </c>
      <c r="N64" s="100">
        <f t="shared" si="28"/>
        <v>-43783.714362622704</v>
      </c>
      <c r="O64" s="100">
        <f t="shared" si="28"/>
        <v>-148904.07125861105</v>
      </c>
      <c r="P64" s="100">
        <f t="shared" si="28"/>
        <v>-45680.985759358853</v>
      </c>
      <c r="Q64" s="100">
        <f t="shared" si="28"/>
        <v>1263562.0379228431</v>
      </c>
      <c r="R64" s="100">
        <f t="shared" si="28"/>
        <v>-68025.295362878591</v>
      </c>
      <c r="S64" s="100">
        <f t="shared" si="28"/>
        <v>1149855.7568006059</v>
      </c>
      <c r="T64" s="100">
        <f t="shared" si="28"/>
        <v>-41869.98429811094</v>
      </c>
      <c r="U64" s="100">
        <f t="shared" si="28"/>
        <v>-60367.301219434012</v>
      </c>
      <c r="V64" s="100">
        <f t="shared" si="28"/>
        <v>-821120.1842831031</v>
      </c>
      <c r="W64" s="100">
        <f t="shared" si="28"/>
        <v>-923357.46980064828</v>
      </c>
      <c r="X64" s="101"/>
      <c r="Y64" s="102">
        <f>SUM(K64,O64,S64,W64)</f>
        <v>595314.85284728976</v>
      </c>
    </row>
  </sheetData>
  <pageMargins left="0.75" right="0.35" top="0.5" bottom="0.5" header="0.5" footer="0.5"/>
  <pageSetup scale="32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/>
  </sheetPr>
  <dimension ref="A1:CK69"/>
  <sheetViews>
    <sheetView showGridLines="0" zoomScale="150" zoomScaleNormal="150" workbookViewId="0">
      <pane ySplit="8" topLeftCell="A9" activePane="bottomLeft" state="frozen"/>
      <selection pane="bottomLeft" activeCell="A9" sqref="A9:XFD9"/>
    </sheetView>
  </sheetViews>
  <sheetFormatPr baseColWidth="10" defaultColWidth="8.83203125" defaultRowHeight="15" x14ac:dyDescent="0.2"/>
  <cols>
    <col min="1" max="2" width="3.6640625" customWidth="1"/>
    <col min="3" max="3" width="41.5" bestFit="1" customWidth="1"/>
    <col min="4" max="5" width="9.83203125" style="71" bestFit="1" customWidth="1"/>
    <col min="6" max="7" width="9.5" style="110" bestFit="1" customWidth="1"/>
    <col min="8" max="8" width="9" style="110" bestFit="1" customWidth="1"/>
    <col min="9" max="10" width="9.5" style="110" bestFit="1" customWidth="1"/>
    <col min="11" max="11" width="9" style="71" bestFit="1" customWidth="1"/>
    <col min="12" max="13" width="9.5" style="67" bestFit="1" customWidth="1"/>
    <col min="14" max="14" width="9" style="67" bestFit="1" customWidth="1"/>
    <col min="15" max="15" width="9.5" style="67" bestFit="1" customWidth="1"/>
    <col min="16" max="17" width="12.83203125" style="67" bestFit="1" customWidth="1"/>
    <col min="18" max="18" width="9.5" style="67" bestFit="1" customWidth="1"/>
    <col min="19" max="19" width="9.5" style="68" bestFit="1" customWidth="1"/>
    <col min="20" max="20" width="9" style="68" bestFit="1" customWidth="1"/>
    <col min="21" max="22" width="9.5" bestFit="1" customWidth="1"/>
    <col min="23" max="32" width="9.83203125" bestFit="1" customWidth="1"/>
    <col min="33" max="47" width="10.5" bestFit="1" customWidth="1"/>
    <col min="48" max="54" width="9.83203125" bestFit="1" customWidth="1"/>
    <col min="55" max="63" width="12.83203125" bestFit="1" customWidth="1"/>
  </cols>
  <sheetData>
    <row r="1" spans="1:89" x14ac:dyDescent="0.2">
      <c r="A1" s="66"/>
      <c r="B1" s="103" t="s">
        <v>127</v>
      </c>
      <c r="C1" s="103"/>
      <c r="D1" s="104"/>
      <c r="E1" s="104"/>
      <c r="F1" s="109"/>
      <c r="G1" s="109"/>
      <c r="H1" s="109"/>
      <c r="I1" s="109">
        <v>4</v>
      </c>
      <c r="J1" s="109">
        <v>5</v>
      </c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>
        <v>1</v>
      </c>
      <c r="X1" s="104">
        <v>2</v>
      </c>
      <c r="Y1" s="104">
        <v>3</v>
      </c>
      <c r="Z1" s="104">
        <v>4</v>
      </c>
      <c r="AA1" s="104">
        <v>5</v>
      </c>
      <c r="AB1" s="104">
        <v>6</v>
      </c>
      <c r="AC1" s="104" t="e">
        <v>#REF!</v>
      </c>
      <c r="AD1" s="104" t="e">
        <v>#REF!</v>
      </c>
      <c r="AE1" s="104" t="e">
        <v>#REF!</v>
      </c>
      <c r="AF1" s="104" t="e">
        <v>#REF!</v>
      </c>
      <c r="AG1" s="104" t="e">
        <v>#REF!</v>
      </c>
      <c r="AH1" s="104" t="e">
        <v>#REF!</v>
      </c>
      <c r="AI1" s="104" t="e">
        <v>#REF!</v>
      </c>
      <c r="AJ1" s="104" t="e">
        <v>#REF!</v>
      </c>
      <c r="AK1" s="104" t="e">
        <v>#REF!</v>
      </c>
      <c r="AL1" s="104" t="e">
        <v>#REF!</v>
      </c>
      <c r="AM1" s="104" t="e">
        <v>#REF!</v>
      </c>
      <c r="AN1" s="104" t="e">
        <v>#REF!</v>
      </c>
      <c r="AO1" s="104" t="e">
        <v>#REF!</v>
      </c>
      <c r="AP1" s="104" t="e">
        <v>#REF!</v>
      </c>
      <c r="AQ1" s="104" t="e">
        <v>#REF!</v>
      </c>
      <c r="AR1" s="104" t="e">
        <v>#REF!</v>
      </c>
      <c r="AS1" s="104" t="e">
        <v>#REF!</v>
      </c>
      <c r="AT1" s="104" t="e">
        <v>#REF!</v>
      </c>
      <c r="AU1" s="104" t="e">
        <v>#REF!</v>
      </c>
      <c r="AV1" s="104"/>
      <c r="AW1" s="104">
        <v>1</v>
      </c>
      <c r="AX1" s="104"/>
      <c r="AY1" s="103">
        <v>2</v>
      </c>
      <c r="AZ1" s="103">
        <v>3</v>
      </c>
    </row>
    <row r="2" spans="1:89" ht="19" x14ac:dyDescent="0.3">
      <c r="A2" s="66"/>
      <c r="B2" s="69" t="s">
        <v>165</v>
      </c>
      <c r="C2" s="69"/>
      <c r="D2" s="105"/>
      <c r="E2" s="105"/>
      <c r="F2" s="105"/>
      <c r="G2" s="105"/>
      <c r="H2" s="105"/>
      <c r="I2" s="67"/>
      <c r="J2" s="67"/>
      <c r="S2" s="67"/>
      <c r="T2" s="67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</row>
    <row r="3" spans="1:89" x14ac:dyDescent="0.2">
      <c r="A3" s="66"/>
      <c r="B3" s="70" t="s">
        <v>166</v>
      </c>
      <c r="C3" s="70"/>
      <c r="D3" s="106"/>
      <c r="E3" s="106"/>
      <c r="F3" s="106"/>
      <c r="G3" s="106"/>
      <c r="H3" s="106"/>
      <c r="I3" s="106"/>
      <c r="J3" s="106"/>
      <c r="S3" s="67"/>
      <c r="T3" s="67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CK3" s="66"/>
    </row>
    <row r="6" spans="1:89" x14ac:dyDescent="0.2">
      <c r="K6" s="76"/>
      <c r="S6" s="67"/>
      <c r="T6" s="67"/>
    </row>
    <row r="8" spans="1:89" x14ac:dyDescent="0.2">
      <c r="B8" s="72"/>
      <c r="C8" s="72"/>
      <c r="D8" s="73" t="s">
        <v>161</v>
      </c>
      <c r="E8" s="73" t="s">
        <v>162</v>
      </c>
      <c r="F8" s="67"/>
    </row>
    <row r="9" spans="1:89" x14ac:dyDescent="0.2">
      <c r="B9" s="68" t="s">
        <v>128</v>
      </c>
      <c r="C9" s="68"/>
      <c r="D9" s="67"/>
      <c r="E9" s="67"/>
      <c r="F9" s="67"/>
    </row>
    <row r="10" spans="1:89" x14ac:dyDescent="0.2">
      <c r="B10" s="68"/>
      <c r="C10" s="68" t="s">
        <v>105</v>
      </c>
      <c r="D10" s="67">
        <v>6639643.8000000017</v>
      </c>
      <c r="E10" s="67">
        <v>6807806.4240000006</v>
      </c>
      <c r="F10" s="67"/>
    </row>
    <row r="11" spans="1:89" x14ac:dyDescent="0.2">
      <c r="B11" s="68"/>
      <c r="C11" s="68" t="s">
        <v>106</v>
      </c>
      <c r="D11" s="67">
        <v>3149055.3299999996</v>
      </c>
      <c r="E11" s="67">
        <v>3685947.2584000002</v>
      </c>
      <c r="F11" s="67"/>
    </row>
    <row r="12" spans="1:89" x14ac:dyDescent="0.2">
      <c r="B12" s="68"/>
      <c r="C12" s="68" t="s">
        <v>1</v>
      </c>
      <c r="D12" s="67">
        <v>1727529.9800000002</v>
      </c>
      <c r="E12" s="67">
        <v>1837111.43</v>
      </c>
      <c r="F12" s="67"/>
    </row>
    <row r="13" spans="1:89" x14ac:dyDescent="0.2">
      <c r="B13" s="68"/>
      <c r="C13" s="68" t="s">
        <v>119</v>
      </c>
      <c r="D13" s="67">
        <v>81760.97</v>
      </c>
      <c r="E13" s="67">
        <v>184138.75</v>
      </c>
      <c r="F13" s="67"/>
    </row>
    <row r="14" spans="1:89" x14ac:dyDescent="0.2">
      <c r="B14" s="68"/>
      <c r="C14" s="68" t="s">
        <v>2</v>
      </c>
      <c r="D14" s="67">
        <v>385048.2</v>
      </c>
      <c r="E14" s="67">
        <v>2056931.0997783784</v>
      </c>
      <c r="F14" s="67"/>
    </row>
    <row r="15" spans="1:89" x14ac:dyDescent="0.2">
      <c r="B15" s="68"/>
      <c r="C15" s="68" t="s">
        <v>3</v>
      </c>
      <c r="D15" s="67">
        <v>73850.990000000005</v>
      </c>
      <c r="E15" s="67">
        <v>22331.070945945947</v>
      </c>
      <c r="F15" s="67"/>
    </row>
    <row r="16" spans="1:89" x14ac:dyDescent="0.2">
      <c r="B16" s="68"/>
      <c r="C16" s="68" t="s">
        <v>4</v>
      </c>
      <c r="D16" s="67">
        <v>254729.66999999998</v>
      </c>
      <c r="E16" s="67">
        <v>194044.44444444444</v>
      </c>
      <c r="F16" s="67"/>
    </row>
    <row r="17" spans="2:6" x14ac:dyDescent="0.2">
      <c r="B17" s="68"/>
      <c r="C17" s="68" t="s">
        <v>107</v>
      </c>
      <c r="D17" s="67">
        <v>16308</v>
      </c>
      <c r="E17" s="67">
        <v>0</v>
      </c>
      <c r="F17" s="67"/>
    </row>
    <row r="18" spans="2:6" x14ac:dyDescent="0.2">
      <c r="B18" s="68"/>
      <c r="C18" s="68" t="s">
        <v>5</v>
      </c>
      <c r="D18" s="67">
        <v>76453.34</v>
      </c>
      <c r="E18" s="67">
        <v>80000</v>
      </c>
      <c r="F18" s="67"/>
    </row>
    <row r="19" spans="2:6" x14ac:dyDescent="0.2">
      <c r="B19" s="68"/>
      <c r="C19" s="75" t="s">
        <v>129</v>
      </c>
      <c r="D19" s="74">
        <v>12404380.279999997</v>
      </c>
      <c r="E19" s="74">
        <v>14868310.477568768</v>
      </c>
      <c r="F19" s="67"/>
    </row>
    <row r="20" spans="2:6" x14ac:dyDescent="0.2">
      <c r="B20" s="68" t="s">
        <v>130</v>
      </c>
      <c r="C20" s="68"/>
      <c r="D20" s="67"/>
      <c r="E20" s="67"/>
      <c r="F20" s="67"/>
    </row>
    <row r="21" spans="2:6" x14ac:dyDescent="0.2">
      <c r="B21" s="68"/>
      <c r="C21" s="68" t="s">
        <v>8</v>
      </c>
      <c r="D21" s="67">
        <v>195192.33000000002</v>
      </c>
      <c r="E21" s="67">
        <v>220000</v>
      </c>
      <c r="F21" s="67"/>
    </row>
    <row r="22" spans="2:6" x14ac:dyDescent="0.2">
      <c r="B22" s="68"/>
      <c r="C22" s="68" t="s">
        <v>9</v>
      </c>
      <c r="D22" s="67">
        <v>3257797.5700000008</v>
      </c>
      <c r="E22" s="67">
        <v>3389524.1680444446</v>
      </c>
      <c r="F22" s="67"/>
    </row>
    <row r="23" spans="2:6" x14ac:dyDescent="0.2">
      <c r="B23" s="68"/>
      <c r="C23" s="68" t="s">
        <v>10</v>
      </c>
      <c r="D23" s="67">
        <v>1736207.21</v>
      </c>
      <c r="E23" s="67">
        <v>2091775</v>
      </c>
      <c r="F23" s="67"/>
    </row>
    <row r="24" spans="2:6" x14ac:dyDescent="0.2">
      <c r="B24" s="68"/>
      <c r="C24" s="68" t="s">
        <v>11</v>
      </c>
      <c r="D24" s="67">
        <v>517694.54999999993</v>
      </c>
      <c r="E24" s="67">
        <v>592150</v>
      </c>
      <c r="F24" s="67"/>
    </row>
    <row r="25" spans="2:6" x14ac:dyDescent="0.2">
      <c r="B25" s="68"/>
      <c r="C25" s="68" t="s">
        <v>12</v>
      </c>
      <c r="D25" s="67">
        <v>743857.52</v>
      </c>
      <c r="E25" s="67">
        <v>871900</v>
      </c>
      <c r="F25" s="67"/>
    </row>
    <row r="26" spans="2:6" x14ac:dyDescent="0.2">
      <c r="B26" s="68"/>
      <c r="C26" s="68" t="s">
        <v>120</v>
      </c>
      <c r="D26" s="67">
        <v>546918.77</v>
      </c>
      <c r="E26" s="67">
        <v>502400</v>
      </c>
      <c r="F26" s="67"/>
    </row>
    <row r="27" spans="2:6" x14ac:dyDescent="0.2">
      <c r="B27" s="68"/>
      <c r="C27" s="68" t="s">
        <v>121</v>
      </c>
      <c r="D27" s="67">
        <v>1240064.54</v>
      </c>
      <c r="E27" s="67">
        <v>1410982.5361781495</v>
      </c>
      <c r="F27" s="67"/>
    </row>
    <row r="28" spans="2:6" x14ac:dyDescent="0.2">
      <c r="B28" s="68"/>
      <c r="C28" s="68" t="s">
        <v>122</v>
      </c>
      <c r="D28" s="67">
        <v>134538.29999999999</v>
      </c>
      <c r="E28" s="67">
        <v>185435</v>
      </c>
      <c r="F28" s="67"/>
    </row>
    <row r="29" spans="2:6" x14ac:dyDescent="0.2">
      <c r="B29" s="68"/>
      <c r="C29" s="68" t="s">
        <v>123</v>
      </c>
      <c r="D29" s="67">
        <v>25633.85</v>
      </c>
      <c r="E29" s="67">
        <v>26130</v>
      </c>
      <c r="F29" s="67"/>
    </row>
    <row r="30" spans="2:6" x14ac:dyDescent="0.2">
      <c r="B30" s="68"/>
      <c r="C30" s="68" t="s">
        <v>15</v>
      </c>
      <c r="D30" s="67">
        <v>586600.38</v>
      </c>
      <c r="E30" s="67">
        <v>512000</v>
      </c>
      <c r="F30" s="67"/>
    </row>
    <row r="31" spans="2:6" x14ac:dyDescent="0.2">
      <c r="B31" s="68"/>
      <c r="C31" s="68" t="s">
        <v>28</v>
      </c>
      <c r="D31" s="67">
        <v>308805.17</v>
      </c>
      <c r="E31" s="67">
        <v>300000</v>
      </c>
      <c r="F31" s="67"/>
    </row>
    <row r="32" spans="2:6" x14ac:dyDescent="0.2">
      <c r="B32" s="68"/>
      <c r="C32" s="68" t="s">
        <v>124</v>
      </c>
      <c r="D32" s="67">
        <v>109934.88</v>
      </c>
      <c r="E32" s="67">
        <v>83900</v>
      </c>
      <c r="F32" s="67"/>
    </row>
    <row r="33" spans="2:6" x14ac:dyDescent="0.2">
      <c r="B33" s="68"/>
      <c r="C33" s="68" t="s">
        <v>18</v>
      </c>
      <c r="D33" s="67">
        <v>1674412.8099999998</v>
      </c>
      <c r="E33" s="67">
        <v>1719353.9023406636</v>
      </c>
      <c r="F33" s="67"/>
    </row>
    <row r="34" spans="2:6" x14ac:dyDescent="0.2">
      <c r="B34" s="68"/>
      <c r="C34" s="68" t="s">
        <v>108</v>
      </c>
      <c r="D34" s="67">
        <v>171016.25999999998</v>
      </c>
      <c r="E34" s="67">
        <v>363904.17394481949</v>
      </c>
      <c r="F34" s="67"/>
    </row>
    <row r="35" spans="2:6" x14ac:dyDescent="0.2">
      <c r="B35" s="68"/>
      <c r="C35" s="68" t="s">
        <v>109</v>
      </c>
      <c r="D35" s="67">
        <v>87839.09</v>
      </c>
      <c r="E35" s="67">
        <v>35284.33959845014</v>
      </c>
      <c r="F35" s="67"/>
    </row>
    <row r="36" spans="2:6" x14ac:dyDescent="0.2">
      <c r="B36" s="68"/>
      <c r="C36" s="68" t="s">
        <v>19</v>
      </c>
      <c r="D36" s="67">
        <v>31740.75</v>
      </c>
      <c r="E36" s="67">
        <v>28500</v>
      </c>
      <c r="F36" s="67"/>
    </row>
    <row r="37" spans="2:6" x14ac:dyDescent="0.2">
      <c r="B37" s="68"/>
      <c r="C37" s="68" t="s">
        <v>20</v>
      </c>
      <c r="D37" s="67">
        <v>217680.57</v>
      </c>
      <c r="E37" s="67">
        <v>315270</v>
      </c>
      <c r="F37" s="67"/>
    </row>
    <row r="38" spans="2:6" x14ac:dyDescent="0.2">
      <c r="B38" s="68"/>
      <c r="C38" s="68" t="s">
        <v>110</v>
      </c>
      <c r="D38" s="67">
        <v>2475</v>
      </c>
      <c r="E38" s="67">
        <v>2500</v>
      </c>
      <c r="F38" s="67"/>
    </row>
    <row r="39" spans="2:6" x14ac:dyDescent="0.2">
      <c r="B39" s="68"/>
      <c r="C39" s="68" t="s">
        <v>22</v>
      </c>
      <c r="D39" s="67">
        <v>63695.860000000008</v>
      </c>
      <c r="E39" s="67">
        <v>82000</v>
      </c>
      <c r="F39" s="67"/>
    </row>
    <row r="40" spans="2:6" x14ac:dyDescent="0.2">
      <c r="B40" s="68"/>
      <c r="C40" s="68" t="s">
        <v>23</v>
      </c>
      <c r="D40" s="67">
        <v>22233.16</v>
      </c>
      <c r="E40" s="67">
        <v>33000</v>
      </c>
      <c r="F40" s="67"/>
    </row>
    <row r="41" spans="2:6" x14ac:dyDescent="0.2">
      <c r="B41" s="68"/>
      <c r="C41" s="68" t="s">
        <v>24</v>
      </c>
      <c r="D41" s="67">
        <v>33894.130000000005</v>
      </c>
      <c r="E41" s="67">
        <v>31000</v>
      </c>
      <c r="F41" s="67"/>
    </row>
    <row r="42" spans="2:6" x14ac:dyDescent="0.2">
      <c r="B42" s="68"/>
      <c r="C42" s="68" t="s">
        <v>25</v>
      </c>
      <c r="D42" s="67">
        <v>155437.04999999999</v>
      </c>
      <c r="E42" s="67">
        <v>223356</v>
      </c>
      <c r="F42" s="67"/>
    </row>
    <row r="43" spans="2:6" x14ac:dyDescent="0.2">
      <c r="B43" s="68"/>
      <c r="C43" s="68" t="s">
        <v>26</v>
      </c>
      <c r="D43" s="67">
        <v>47456.000000000007</v>
      </c>
      <c r="E43" s="67">
        <v>51657</v>
      </c>
      <c r="F43" s="67"/>
    </row>
    <row r="44" spans="2:6" x14ac:dyDescent="0.2">
      <c r="B44" s="68"/>
      <c r="C44" s="68" t="s">
        <v>113</v>
      </c>
      <c r="D44" s="67">
        <v>62916.860000000008</v>
      </c>
      <c r="E44" s="67">
        <v>185000</v>
      </c>
      <c r="F44" s="67"/>
    </row>
    <row r="45" spans="2:6" x14ac:dyDescent="0.2">
      <c r="B45" s="68"/>
      <c r="C45" s="68" t="s">
        <v>114</v>
      </c>
      <c r="D45" s="67">
        <v>106854.98000000001</v>
      </c>
      <c r="E45" s="67">
        <v>133613.81465960538</v>
      </c>
      <c r="F45" s="67"/>
    </row>
    <row r="46" spans="2:6" x14ac:dyDescent="0.2">
      <c r="B46" s="68"/>
      <c r="C46" s="68" t="s">
        <v>115</v>
      </c>
      <c r="D46" s="67">
        <v>0</v>
      </c>
      <c r="E46" s="67">
        <v>13916.865234604473</v>
      </c>
      <c r="F46" s="67"/>
    </row>
    <row r="47" spans="2:6" x14ac:dyDescent="0.2">
      <c r="B47" s="68"/>
      <c r="C47" s="68" t="s">
        <v>116</v>
      </c>
      <c r="D47" s="67">
        <v>101856.65999999999</v>
      </c>
      <c r="E47" s="67">
        <v>106459.38043650796</v>
      </c>
      <c r="F47" s="67"/>
    </row>
    <row r="48" spans="2:6" x14ac:dyDescent="0.2">
      <c r="B48" s="68"/>
      <c r="C48" s="68" t="s">
        <v>30</v>
      </c>
      <c r="D48" s="67">
        <v>369309.86000000004</v>
      </c>
      <c r="E48" s="67">
        <v>760295</v>
      </c>
      <c r="F48" s="67"/>
    </row>
    <row r="49" spans="2:6" x14ac:dyDescent="0.2">
      <c r="B49" s="68"/>
      <c r="C49" s="75" t="s">
        <v>131</v>
      </c>
      <c r="D49" s="74">
        <v>12552064.110000001</v>
      </c>
      <c r="E49" s="74">
        <v>14271307.180437246</v>
      </c>
      <c r="F49" s="67"/>
    </row>
    <row r="50" spans="2:6" x14ac:dyDescent="0.2">
      <c r="B50" s="107" t="s">
        <v>132</v>
      </c>
      <c r="C50" s="107"/>
      <c r="D50" s="108">
        <v>-147683.8300000038</v>
      </c>
      <c r="E50" s="108">
        <v>597003.29713152163</v>
      </c>
      <c r="F50" s="67"/>
    </row>
    <row r="51" spans="2:6" x14ac:dyDescent="0.2">
      <c r="B51" s="107" t="s">
        <v>117</v>
      </c>
      <c r="C51" s="107"/>
      <c r="D51" s="108">
        <v>12552064.110000001</v>
      </c>
      <c r="E51" s="108">
        <v>14271307.180437246</v>
      </c>
      <c r="F51" s="67"/>
    </row>
    <row r="52" spans="2:6" x14ac:dyDescent="0.2">
      <c r="B52" s="107" t="s">
        <v>32</v>
      </c>
      <c r="C52" s="107"/>
      <c r="D52" s="108">
        <v>-147683.8300000038</v>
      </c>
      <c r="E52" s="108">
        <v>597003.29713152163</v>
      </c>
      <c r="F52" s="67"/>
    </row>
    <row r="53" spans="2:6" x14ac:dyDescent="0.2">
      <c r="B53" s="68" t="s">
        <v>133</v>
      </c>
      <c r="C53" s="68"/>
      <c r="D53" s="67"/>
      <c r="E53" s="67"/>
      <c r="F53" s="67"/>
    </row>
    <row r="54" spans="2:6" x14ac:dyDescent="0.2">
      <c r="B54" s="68"/>
      <c r="C54" s="68" t="s">
        <v>134</v>
      </c>
      <c r="D54" s="67">
        <v>267361.89</v>
      </c>
      <c r="E54" s="67">
        <v>428517.78439597582</v>
      </c>
      <c r="F54" s="67"/>
    </row>
    <row r="55" spans="2:6" x14ac:dyDescent="0.2">
      <c r="B55" s="68"/>
      <c r="C55" s="68" t="s">
        <v>135</v>
      </c>
      <c r="D55" s="67">
        <v>-111635.6</v>
      </c>
      <c r="E55" s="67">
        <v>-499693.18381359207</v>
      </c>
      <c r="F55" s="67"/>
    </row>
    <row r="56" spans="2:6" x14ac:dyDescent="0.2">
      <c r="B56" s="68"/>
      <c r="C56" s="68" t="s">
        <v>136</v>
      </c>
      <c r="D56" s="67">
        <v>551848.91000000015</v>
      </c>
      <c r="E56" s="67">
        <v>552780.51387954922</v>
      </c>
      <c r="F56" s="67"/>
    </row>
    <row r="57" spans="2:6" x14ac:dyDescent="0.2">
      <c r="B57" s="68"/>
      <c r="C57" s="68" t="s">
        <v>164</v>
      </c>
      <c r="D57" s="67">
        <v>3612.77</v>
      </c>
      <c r="E57" s="67">
        <v>0</v>
      </c>
      <c r="F57" s="67"/>
    </row>
    <row r="58" spans="2:6" x14ac:dyDescent="0.2">
      <c r="B58" s="68"/>
      <c r="C58" s="68" t="s">
        <v>138</v>
      </c>
      <c r="D58" s="67">
        <v>1508394.96</v>
      </c>
      <c r="E58" s="67">
        <v>-2338399.6813587868</v>
      </c>
      <c r="F58" s="67"/>
    </row>
    <row r="59" spans="2:6" x14ac:dyDescent="0.2">
      <c r="B59" s="68"/>
      <c r="C59" s="75" t="s">
        <v>139</v>
      </c>
      <c r="D59" s="74">
        <v>2219582.9300000002</v>
      </c>
      <c r="E59" s="74">
        <v>-1856794.5668968544</v>
      </c>
      <c r="F59" s="67"/>
    </row>
    <row r="60" spans="2:6" x14ac:dyDescent="0.2">
      <c r="B60" s="107" t="s">
        <v>140</v>
      </c>
      <c r="C60" s="107"/>
      <c r="D60" s="108">
        <v>2071899.0999999964</v>
      </c>
      <c r="E60" s="108">
        <v>-1259791.2697653328</v>
      </c>
      <c r="F60" s="67"/>
    </row>
    <row r="61" spans="2:6" x14ac:dyDescent="0.2">
      <c r="B61" s="68" t="s">
        <v>141</v>
      </c>
      <c r="C61" s="68"/>
      <c r="D61" s="67">
        <v>2348275.852500001</v>
      </c>
      <c r="E61" s="67">
        <v>4420174.9524999969</v>
      </c>
      <c r="F61" s="67"/>
    </row>
    <row r="62" spans="2:6" x14ac:dyDescent="0.2">
      <c r="B62" s="68" t="s">
        <v>142</v>
      </c>
      <c r="C62" s="68"/>
      <c r="D62" s="67">
        <v>2071899.0999999964</v>
      </c>
      <c r="E62" s="67">
        <v>-1259791.2697653328</v>
      </c>
      <c r="F62" s="67"/>
    </row>
    <row r="63" spans="2:6" x14ac:dyDescent="0.2">
      <c r="B63" s="107" t="s">
        <v>143</v>
      </c>
      <c r="C63" s="107"/>
      <c r="D63" s="108">
        <v>4420174.9524999969</v>
      </c>
      <c r="E63" s="108">
        <v>3160383.6827346641</v>
      </c>
      <c r="F63" s="67"/>
    </row>
    <row r="64" spans="2:6" x14ac:dyDescent="0.2">
      <c r="B64" s="68"/>
      <c r="C64" s="68"/>
      <c r="D64" s="67"/>
      <c r="E64" s="67"/>
      <c r="F64" s="67"/>
    </row>
    <row r="65" spans="2:6" x14ac:dyDescent="0.2">
      <c r="B65" s="68"/>
      <c r="C65" s="68"/>
      <c r="D65" s="67"/>
      <c r="E65" s="67"/>
      <c r="F65" s="67"/>
    </row>
    <row r="66" spans="2:6" x14ac:dyDescent="0.2">
      <c r="B66" s="68"/>
      <c r="C66" s="68"/>
      <c r="D66" s="67"/>
      <c r="E66" s="67"/>
      <c r="F66" s="67"/>
    </row>
    <row r="67" spans="2:6" x14ac:dyDescent="0.2">
      <c r="B67" s="68"/>
      <c r="C67" s="68"/>
      <c r="D67" s="67"/>
      <c r="E67" s="67"/>
      <c r="F67" s="67"/>
    </row>
    <row r="68" spans="2:6" x14ac:dyDescent="0.2">
      <c r="B68" s="68"/>
      <c r="C68" s="68"/>
      <c r="D68" s="67"/>
      <c r="E68" s="67"/>
      <c r="F68" s="67"/>
    </row>
    <row r="69" spans="2:6" x14ac:dyDescent="0.2">
      <c r="B69" s="68"/>
      <c r="C69" s="68"/>
      <c r="D69" s="67"/>
      <c r="E69" s="67"/>
      <c r="F69" s="6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/>
  </sheetPr>
  <dimension ref="A1:CK68"/>
  <sheetViews>
    <sheetView showGridLines="0" zoomScale="150" zoomScaleNormal="150" workbookViewId="0">
      <pane ySplit="8" topLeftCell="A9" activePane="bottomLeft" state="frozen"/>
      <selection pane="bottomLeft" activeCell="A9" sqref="A9:XFD9"/>
    </sheetView>
  </sheetViews>
  <sheetFormatPr baseColWidth="10" defaultColWidth="8.83203125" defaultRowHeight="15" x14ac:dyDescent="0.2"/>
  <cols>
    <col min="1" max="2" width="3.6640625" customWidth="1"/>
    <col min="3" max="3" width="41.5" bestFit="1" customWidth="1"/>
    <col min="4" max="5" width="9" style="71" bestFit="1" customWidth="1"/>
    <col min="6" max="7" width="9.5" style="110" bestFit="1" customWidth="1"/>
    <col min="8" max="8" width="9" style="110" bestFit="1" customWidth="1"/>
    <col min="9" max="10" width="9.5" style="110" bestFit="1" customWidth="1"/>
    <col min="11" max="11" width="9" style="71" bestFit="1" customWidth="1"/>
    <col min="12" max="13" width="9.5" style="67" bestFit="1" customWidth="1"/>
    <col min="14" max="14" width="9" style="67" bestFit="1" customWidth="1"/>
    <col min="15" max="15" width="9.5" style="67" bestFit="1" customWidth="1"/>
    <col min="16" max="17" width="12.83203125" style="67" bestFit="1" customWidth="1"/>
    <col min="18" max="18" width="9.5" style="67" bestFit="1" customWidth="1"/>
    <col min="19" max="19" width="9.5" style="68" bestFit="1" customWidth="1"/>
    <col min="20" max="20" width="9" style="68" bestFit="1" customWidth="1"/>
    <col min="21" max="22" width="9.5" bestFit="1" customWidth="1"/>
    <col min="23" max="32" width="9.83203125" bestFit="1" customWidth="1"/>
    <col min="33" max="47" width="10.5" bestFit="1" customWidth="1"/>
    <col min="48" max="54" width="9.83203125" bestFit="1" customWidth="1"/>
    <col min="55" max="63" width="12.83203125" bestFit="1" customWidth="1"/>
  </cols>
  <sheetData>
    <row r="1" spans="1:89" x14ac:dyDescent="0.2">
      <c r="A1" s="66"/>
      <c r="B1" s="103" t="s">
        <v>127</v>
      </c>
      <c r="C1" s="103"/>
      <c r="D1" s="104"/>
      <c r="E1" s="104"/>
      <c r="F1" s="109"/>
      <c r="G1" s="109"/>
      <c r="H1" s="109"/>
      <c r="I1" s="109">
        <v>4</v>
      </c>
      <c r="J1" s="109">
        <v>5</v>
      </c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>
        <v>1</v>
      </c>
      <c r="X1" s="104">
        <v>2</v>
      </c>
      <c r="Y1" s="104">
        <v>3</v>
      </c>
      <c r="Z1" s="104">
        <v>4</v>
      </c>
      <c r="AA1" s="104">
        <v>5</v>
      </c>
      <c r="AB1" s="104">
        <v>6</v>
      </c>
      <c r="AC1" s="104" t="e">
        <v>#REF!</v>
      </c>
      <c r="AD1" s="104" t="e">
        <v>#REF!</v>
      </c>
      <c r="AE1" s="104" t="e">
        <v>#REF!</v>
      </c>
      <c r="AF1" s="104" t="e">
        <v>#REF!</v>
      </c>
      <c r="AG1" s="104" t="e">
        <v>#REF!</v>
      </c>
      <c r="AH1" s="104" t="e">
        <v>#REF!</v>
      </c>
      <c r="AI1" s="104" t="e">
        <v>#REF!</v>
      </c>
      <c r="AJ1" s="104" t="e">
        <v>#REF!</v>
      </c>
      <c r="AK1" s="104" t="e">
        <v>#REF!</v>
      </c>
      <c r="AL1" s="104" t="e">
        <v>#REF!</v>
      </c>
      <c r="AM1" s="104" t="e">
        <v>#REF!</v>
      </c>
      <c r="AN1" s="104" t="e">
        <v>#REF!</v>
      </c>
      <c r="AO1" s="104" t="e">
        <v>#REF!</v>
      </c>
      <c r="AP1" s="104" t="e">
        <v>#REF!</v>
      </c>
      <c r="AQ1" s="104" t="e">
        <v>#REF!</v>
      </c>
      <c r="AR1" s="104" t="e">
        <v>#REF!</v>
      </c>
      <c r="AS1" s="104" t="e">
        <v>#REF!</v>
      </c>
      <c r="AT1" s="104" t="e">
        <v>#REF!</v>
      </c>
      <c r="AU1" s="104" t="e">
        <v>#REF!</v>
      </c>
      <c r="AV1" s="104"/>
      <c r="AW1" s="104">
        <v>1</v>
      </c>
      <c r="AX1" s="104"/>
      <c r="AY1" s="103">
        <v>2</v>
      </c>
      <c r="AZ1" s="103">
        <v>3</v>
      </c>
    </row>
    <row r="2" spans="1:89" ht="19" x14ac:dyDescent="0.3">
      <c r="A2" s="66"/>
      <c r="B2" s="69" t="s">
        <v>165</v>
      </c>
      <c r="C2" s="69"/>
      <c r="D2" s="105"/>
      <c r="E2" s="105"/>
      <c r="F2" s="105"/>
      <c r="G2" s="105"/>
      <c r="H2" s="105"/>
      <c r="I2" s="67"/>
      <c r="J2" s="67"/>
      <c r="S2" s="67"/>
      <c r="T2" s="67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</row>
    <row r="3" spans="1:89" x14ac:dyDescent="0.2">
      <c r="A3" s="66"/>
      <c r="B3" s="70" t="s">
        <v>166</v>
      </c>
      <c r="C3" s="70"/>
      <c r="D3" s="106"/>
      <c r="E3" s="106"/>
      <c r="F3" s="106"/>
      <c r="G3" s="106"/>
      <c r="H3" s="106"/>
      <c r="I3" s="106"/>
      <c r="J3" s="106"/>
      <c r="S3" s="67"/>
      <c r="T3" s="67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CK3" s="66"/>
    </row>
    <row r="6" spans="1:89" x14ac:dyDescent="0.2">
      <c r="K6" s="76"/>
      <c r="S6" s="67"/>
      <c r="T6" s="67"/>
    </row>
    <row r="8" spans="1:89" x14ac:dyDescent="0.2">
      <c r="B8" s="72"/>
      <c r="C8" s="72"/>
      <c r="D8" s="73" t="s">
        <v>144</v>
      </c>
      <c r="E8" s="73" t="s">
        <v>145</v>
      </c>
      <c r="F8" s="73" t="s">
        <v>146</v>
      </c>
      <c r="G8" s="73" t="s">
        <v>147</v>
      </c>
      <c r="H8" s="73" t="s">
        <v>148</v>
      </c>
      <c r="I8" s="73" t="s">
        <v>149</v>
      </c>
      <c r="J8" s="73" t="s">
        <v>150</v>
      </c>
      <c r="K8" s="73" t="s">
        <v>151</v>
      </c>
      <c r="L8" s="73" t="s">
        <v>152</v>
      </c>
      <c r="M8" s="73" t="s">
        <v>153</v>
      </c>
      <c r="N8" s="73" t="s">
        <v>154</v>
      </c>
      <c r="O8" s="73" t="s">
        <v>155</v>
      </c>
      <c r="P8" s="73" t="s">
        <v>156</v>
      </c>
      <c r="Q8" s="111" t="s">
        <v>158</v>
      </c>
    </row>
    <row r="9" spans="1:89" x14ac:dyDescent="0.2">
      <c r="B9" s="68" t="s">
        <v>128</v>
      </c>
      <c r="C9" s="68"/>
      <c r="D9" s="67"/>
      <c r="E9" s="67"/>
      <c r="F9" s="67"/>
      <c r="G9" s="67"/>
      <c r="H9" s="67"/>
      <c r="I9" s="67"/>
      <c r="J9" s="67"/>
      <c r="K9" s="67"/>
      <c r="Q9" s="112">
        <v>0</v>
      </c>
    </row>
    <row r="10" spans="1:89" x14ac:dyDescent="0.2">
      <c r="B10" s="68"/>
      <c r="C10" s="68" t="s">
        <v>105</v>
      </c>
      <c r="D10" s="67"/>
      <c r="E10" s="67">
        <v>567317.19791666663</v>
      </c>
      <c r="F10" s="67">
        <v>567317.19791666663</v>
      </c>
      <c r="G10" s="67">
        <v>567317.19791666663</v>
      </c>
      <c r="H10" s="67">
        <v>567317.19791666663</v>
      </c>
      <c r="I10" s="67">
        <v>567317.19791666663</v>
      </c>
      <c r="J10" s="67">
        <v>567317.19791666663</v>
      </c>
      <c r="K10" s="67">
        <v>567317.19791666663</v>
      </c>
      <c r="L10" s="67">
        <v>567317.19791666663</v>
      </c>
      <c r="M10" s="67">
        <v>567317.19791666663</v>
      </c>
      <c r="N10" s="67">
        <v>567317.19791666663</v>
      </c>
      <c r="O10" s="67">
        <v>567317.19791666663</v>
      </c>
      <c r="P10" s="67">
        <v>567317.19791666663</v>
      </c>
      <c r="Q10" s="112">
        <v>6807806.3750000009</v>
      </c>
    </row>
    <row r="11" spans="1:89" x14ac:dyDescent="0.2">
      <c r="B11" s="68"/>
      <c r="C11" s="68" t="s">
        <v>106</v>
      </c>
      <c r="D11" s="67"/>
      <c r="E11" s="67">
        <v>304401.36848958331</v>
      </c>
      <c r="F11" s="67">
        <v>304401.36848958331</v>
      </c>
      <c r="G11" s="67">
        <v>337532.25856526697</v>
      </c>
      <c r="H11" s="67">
        <v>304401.36848958331</v>
      </c>
      <c r="I11" s="67">
        <v>304401.36848958331</v>
      </c>
      <c r="J11" s="67">
        <v>304401.36848958331</v>
      </c>
      <c r="K11" s="67">
        <v>304401.36848958331</v>
      </c>
      <c r="L11" s="67">
        <v>304401.36848958331</v>
      </c>
      <c r="M11" s="67">
        <v>304401.36848958331</v>
      </c>
      <c r="N11" s="67">
        <v>304401.36848958331</v>
      </c>
      <c r="O11" s="67">
        <v>304401.36848958331</v>
      </c>
      <c r="P11" s="67">
        <v>304401.36848958331</v>
      </c>
      <c r="Q11" s="112">
        <v>3685947.3119506841</v>
      </c>
    </row>
    <row r="12" spans="1:89" x14ac:dyDescent="0.2">
      <c r="B12" s="68"/>
      <c r="C12" s="68" t="s">
        <v>1</v>
      </c>
      <c r="D12" s="67"/>
      <c r="E12" s="67">
        <v>153092.61458333331</v>
      </c>
      <c r="F12" s="67">
        <v>153092.61458333331</v>
      </c>
      <c r="G12" s="67">
        <v>153092.61458333331</v>
      </c>
      <c r="H12" s="67">
        <v>153092.61458333331</v>
      </c>
      <c r="I12" s="67">
        <v>153092.61458333331</v>
      </c>
      <c r="J12" s="67">
        <v>153092.61458333331</v>
      </c>
      <c r="K12" s="67">
        <v>153092.61458333331</v>
      </c>
      <c r="L12" s="67">
        <v>153092.61458333331</v>
      </c>
      <c r="M12" s="67">
        <v>153092.61458333331</v>
      </c>
      <c r="N12" s="67">
        <v>153092.61458333331</v>
      </c>
      <c r="O12" s="67">
        <v>153092.61458333331</v>
      </c>
      <c r="P12" s="67">
        <v>153092.61458333331</v>
      </c>
      <c r="Q12" s="112">
        <v>1837111.3749999993</v>
      </c>
    </row>
    <row r="13" spans="1:89" x14ac:dyDescent="0.2">
      <c r="B13" s="68"/>
      <c r="C13" s="68" t="s">
        <v>119</v>
      </c>
      <c r="D13" s="67"/>
      <c r="E13" s="67">
        <v>0</v>
      </c>
      <c r="F13" s="67">
        <v>0</v>
      </c>
      <c r="G13" s="67">
        <v>20459.861382378469</v>
      </c>
      <c r="H13" s="67">
        <v>20459.861382378469</v>
      </c>
      <c r="I13" s="67">
        <v>20459.861382378469</v>
      </c>
      <c r="J13" s="67">
        <v>20459.861382378469</v>
      </c>
      <c r="K13" s="67">
        <v>20459.861382378469</v>
      </c>
      <c r="L13" s="67">
        <v>20459.861382378469</v>
      </c>
      <c r="M13" s="67">
        <v>20459.861382378469</v>
      </c>
      <c r="N13" s="67">
        <v>20459.861382378469</v>
      </c>
      <c r="O13" s="67">
        <v>20459.861382378469</v>
      </c>
      <c r="P13" s="67">
        <v>0</v>
      </c>
      <c r="Q13" s="112">
        <v>184138.75244140622</v>
      </c>
    </row>
    <row r="14" spans="1:89" x14ac:dyDescent="0.2">
      <c r="B14" s="68"/>
      <c r="C14" s="68" t="s">
        <v>2</v>
      </c>
      <c r="D14" s="67"/>
      <c r="E14" s="67">
        <v>49495.609375</v>
      </c>
      <c r="F14" s="67">
        <v>50385.091644965272</v>
      </c>
      <c r="G14" s="67">
        <v>67285.254774305547</v>
      </c>
      <c r="H14" s="67">
        <v>68174.73704427082</v>
      </c>
      <c r="I14" s="67">
        <v>63727.325694444444</v>
      </c>
      <c r="J14" s="67">
        <v>63727.325694444444</v>
      </c>
      <c r="K14" s="67">
        <v>64616.807964409723</v>
      </c>
      <c r="L14" s="67">
        <v>1368383.290234375</v>
      </c>
      <c r="M14" s="67">
        <v>69064.219314236107</v>
      </c>
      <c r="N14" s="67">
        <v>63727.325694444444</v>
      </c>
      <c r="O14" s="67">
        <v>66395.772504340275</v>
      </c>
      <c r="P14" s="67">
        <v>61948.361154513892</v>
      </c>
      <c r="Q14" s="112">
        <v>2056931.12109375</v>
      </c>
    </row>
    <row r="15" spans="1:89" x14ac:dyDescent="0.2">
      <c r="B15" s="68"/>
      <c r="C15" s="68" t="s">
        <v>3</v>
      </c>
      <c r="D15" s="67"/>
      <c r="E15" s="67">
        <v>0</v>
      </c>
      <c r="F15" s="67">
        <v>0</v>
      </c>
      <c r="G15" s="67">
        <v>10000</v>
      </c>
      <c r="H15" s="67">
        <v>0</v>
      </c>
      <c r="I15" s="67">
        <v>0</v>
      </c>
      <c r="J15" s="67">
        <v>2331.071044921875</v>
      </c>
      <c r="K15" s="67">
        <v>0</v>
      </c>
      <c r="L15" s="67">
        <v>10000</v>
      </c>
      <c r="M15" s="67">
        <v>0</v>
      </c>
      <c r="N15" s="67">
        <v>0</v>
      </c>
      <c r="O15" s="67">
        <v>0</v>
      </c>
      <c r="P15" s="67">
        <v>0</v>
      </c>
      <c r="Q15" s="112">
        <v>22331.071044921875</v>
      </c>
    </row>
    <row r="16" spans="1:89" x14ac:dyDescent="0.2">
      <c r="B16" s="68"/>
      <c r="C16" s="68" t="s">
        <v>4</v>
      </c>
      <c r="D16" s="67"/>
      <c r="E16" s="67">
        <v>0</v>
      </c>
      <c r="F16" s="67">
        <v>1078.0246527777779</v>
      </c>
      <c r="G16" s="67">
        <v>21560.493055555555</v>
      </c>
      <c r="H16" s="67">
        <v>22638.517708333333</v>
      </c>
      <c r="I16" s="67">
        <v>17248.394444444446</v>
      </c>
      <c r="J16" s="67">
        <v>17248.394444444446</v>
      </c>
      <c r="K16" s="67">
        <v>18326.41909722222</v>
      </c>
      <c r="L16" s="67">
        <v>19404.443750000002</v>
      </c>
      <c r="M16" s="67">
        <v>23716.542361111111</v>
      </c>
      <c r="N16" s="67">
        <v>17248.394444444446</v>
      </c>
      <c r="O16" s="67">
        <v>20482.468402777777</v>
      </c>
      <c r="P16" s="67">
        <v>15092.34513888889</v>
      </c>
      <c r="Q16" s="112">
        <v>194044.43750000003</v>
      </c>
    </row>
    <row r="17" spans="2:17" x14ac:dyDescent="0.2">
      <c r="B17" s="68"/>
      <c r="C17" s="68" t="s">
        <v>5</v>
      </c>
      <c r="D17" s="67"/>
      <c r="E17" s="67">
        <v>0</v>
      </c>
      <c r="F17" s="67">
        <v>444.44444444444446</v>
      </c>
      <c r="G17" s="67">
        <v>8888.8888888888887</v>
      </c>
      <c r="H17" s="67">
        <v>9333.3333333333339</v>
      </c>
      <c r="I17" s="67">
        <v>7111.1111111111113</v>
      </c>
      <c r="J17" s="67">
        <v>7111.1111111111113</v>
      </c>
      <c r="K17" s="67">
        <v>7555.5555555555557</v>
      </c>
      <c r="L17" s="67">
        <v>8000</v>
      </c>
      <c r="M17" s="67">
        <v>9777.7777777777774</v>
      </c>
      <c r="N17" s="67">
        <v>7111.1111111111113</v>
      </c>
      <c r="O17" s="67">
        <v>8444.4444444444453</v>
      </c>
      <c r="P17" s="67">
        <v>6222.2222222222226</v>
      </c>
      <c r="Q17" s="112">
        <v>80000</v>
      </c>
    </row>
    <row r="18" spans="2:17" x14ac:dyDescent="0.2">
      <c r="B18" s="68"/>
      <c r="C18" s="75" t="s">
        <v>129</v>
      </c>
      <c r="D18" s="74"/>
      <c r="E18" s="74">
        <v>1074306.7903645835</v>
      </c>
      <c r="F18" s="74">
        <v>1076718.741731771</v>
      </c>
      <c r="G18" s="74">
        <v>1186136.5691663956</v>
      </c>
      <c r="H18" s="74">
        <v>1145417.6304578995</v>
      </c>
      <c r="I18" s="74">
        <v>1133357.873621962</v>
      </c>
      <c r="J18" s="74">
        <v>1135688.9446668839</v>
      </c>
      <c r="K18" s="74">
        <v>1135769.8249891493</v>
      </c>
      <c r="L18" s="74">
        <v>2451058.7763563371</v>
      </c>
      <c r="M18" s="74">
        <v>1147829.5818250871</v>
      </c>
      <c r="N18" s="74">
        <v>1133357.873621962</v>
      </c>
      <c r="O18" s="74">
        <v>1140593.7277235247</v>
      </c>
      <c r="P18" s="74">
        <v>1108074.1095052082</v>
      </c>
      <c r="Q18" s="113">
        <v>14868310.444030764</v>
      </c>
    </row>
    <row r="19" spans="2:17" x14ac:dyDescent="0.2">
      <c r="B19" s="68" t="s">
        <v>130</v>
      </c>
      <c r="C19" s="68"/>
      <c r="D19" s="67"/>
      <c r="E19" s="67"/>
      <c r="F19" s="67"/>
      <c r="G19" s="67"/>
      <c r="H19" s="67"/>
      <c r="I19" s="67"/>
      <c r="J19" s="67"/>
      <c r="K19" s="67"/>
      <c r="Q19" s="112">
        <v>0</v>
      </c>
    </row>
    <row r="20" spans="2:17" x14ac:dyDescent="0.2">
      <c r="B20" s="68"/>
      <c r="C20" s="68" t="s">
        <v>8</v>
      </c>
      <c r="D20" s="67"/>
      <c r="E20" s="67">
        <v>18333.333333333332</v>
      </c>
      <c r="F20" s="67">
        <v>18333.333333333332</v>
      </c>
      <c r="G20" s="67">
        <v>18333.333333333332</v>
      </c>
      <c r="H20" s="67">
        <v>18333.333333333332</v>
      </c>
      <c r="I20" s="67">
        <v>18333.333333333332</v>
      </c>
      <c r="J20" s="67">
        <v>18333.333333333332</v>
      </c>
      <c r="K20" s="67">
        <v>18333.333333333332</v>
      </c>
      <c r="L20" s="67">
        <v>18333.333333333332</v>
      </c>
      <c r="M20" s="67">
        <v>18333.333333333332</v>
      </c>
      <c r="N20" s="67">
        <v>18333.333333333332</v>
      </c>
      <c r="O20" s="67">
        <v>18333.333333333332</v>
      </c>
      <c r="P20" s="67">
        <v>18333.333333333332</v>
      </c>
      <c r="Q20" s="112">
        <v>220000.00000000003</v>
      </c>
    </row>
    <row r="21" spans="2:17" x14ac:dyDescent="0.2">
      <c r="B21" s="68"/>
      <c r="C21" s="68" t="s">
        <v>9</v>
      </c>
      <c r="D21" s="67"/>
      <c r="E21" s="67">
        <v>9850</v>
      </c>
      <c r="F21" s="67">
        <v>129883.74535590278</v>
      </c>
      <c r="G21" s="67">
        <v>290549.90711805556</v>
      </c>
      <c r="H21" s="67">
        <v>288537.81914062501</v>
      </c>
      <c r="I21" s="67">
        <v>279848.25902777776</v>
      </c>
      <c r="J21" s="67">
        <v>283598.25902777776</v>
      </c>
      <c r="K21" s="67">
        <v>281586.17105034721</v>
      </c>
      <c r="L21" s="67">
        <v>283324.08307291666</v>
      </c>
      <c r="M21" s="67">
        <v>294025.7311631944</v>
      </c>
      <c r="N21" s="67">
        <v>279848.25902777776</v>
      </c>
      <c r="O21" s="67">
        <v>285061.99509548611</v>
      </c>
      <c r="P21" s="67">
        <v>684401.10164930555</v>
      </c>
      <c r="Q21" s="112">
        <v>3390515.330729167</v>
      </c>
    </row>
    <row r="22" spans="2:17" x14ac:dyDescent="0.2">
      <c r="B22" s="68"/>
      <c r="C22" s="68" t="s">
        <v>10</v>
      </c>
      <c r="D22" s="67"/>
      <c r="E22" s="67">
        <v>0</v>
      </c>
      <c r="F22" s="67">
        <v>87157.291666666657</v>
      </c>
      <c r="G22" s="67">
        <v>174314.58333333331</v>
      </c>
      <c r="H22" s="67">
        <v>174314.58333333331</v>
      </c>
      <c r="I22" s="67">
        <v>174314.58333333331</v>
      </c>
      <c r="J22" s="67">
        <v>174314.58333333331</v>
      </c>
      <c r="K22" s="67">
        <v>174314.58333333331</v>
      </c>
      <c r="L22" s="67">
        <v>174314.58333333331</v>
      </c>
      <c r="M22" s="67">
        <v>174314.58333333331</v>
      </c>
      <c r="N22" s="67">
        <v>174314.58333333331</v>
      </c>
      <c r="O22" s="67">
        <v>174314.58333333331</v>
      </c>
      <c r="P22" s="67">
        <v>436483.71666666667</v>
      </c>
      <c r="Q22" s="112">
        <v>2092472.2583333328</v>
      </c>
    </row>
    <row r="23" spans="2:17" x14ac:dyDescent="0.2">
      <c r="B23" s="68"/>
      <c r="C23" s="68" t="s">
        <v>11</v>
      </c>
      <c r="D23" s="67"/>
      <c r="E23" s="67">
        <v>49345.833333333328</v>
      </c>
      <c r="F23" s="67">
        <v>49345.833333333328</v>
      </c>
      <c r="G23" s="67">
        <v>49345.833333333328</v>
      </c>
      <c r="H23" s="67">
        <v>49345.833333333328</v>
      </c>
      <c r="I23" s="67">
        <v>49345.833333333328</v>
      </c>
      <c r="J23" s="67">
        <v>49345.833333333328</v>
      </c>
      <c r="K23" s="67">
        <v>49345.833333333328</v>
      </c>
      <c r="L23" s="67">
        <v>49345.833333333328</v>
      </c>
      <c r="M23" s="67">
        <v>49345.833333333328</v>
      </c>
      <c r="N23" s="67">
        <v>49345.833333333328</v>
      </c>
      <c r="O23" s="67">
        <v>49345.833333333328</v>
      </c>
      <c r="P23" s="67">
        <v>49345.833333333328</v>
      </c>
      <c r="Q23" s="112">
        <v>592149.99999999988</v>
      </c>
    </row>
    <row r="24" spans="2:17" x14ac:dyDescent="0.2">
      <c r="B24" s="68"/>
      <c r="C24" s="68" t="s">
        <v>12</v>
      </c>
      <c r="D24" s="67"/>
      <c r="E24" s="67">
        <v>71408.333333333328</v>
      </c>
      <c r="F24" s="67">
        <v>71408.333333333328</v>
      </c>
      <c r="G24" s="67">
        <v>71408.333333333328</v>
      </c>
      <c r="H24" s="67">
        <v>71408.333333333328</v>
      </c>
      <c r="I24" s="67">
        <v>71408.333333333328</v>
      </c>
      <c r="J24" s="67">
        <v>71408.333333333328</v>
      </c>
      <c r="K24" s="67">
        <v>71408.333333333328</v>
      </c>
      <c r="L24" s="67">
        <v>71408.333333333328</v>
      </c>
      <c r="M24" s="67">
        <v>71408.333333333328</v>
      </c>
      <c r="N24" s="67">
        <v>71408.333333333328</v>
      </c>
      <c r="O24" s="67">
        <v>71408.333333333328</v>
      </c>
      <c r="P24" s="67">
        <v>86408.333333333328</v>
      </c>
      <c r="Q24" s="112">
        <v>871900.00000000012</v>
      </c>
    </row>
    <row r="25" spans="2:17" x14ac:dyDescent="0.2">
      <c r="B25" s="68"/>
      <c r="C25" s="68" t="s">
        <v>120</v>
      </c>
      <c r="D25" s="67"/>
      <c r="E25" s="67">
        <v>40533.333333333328</v>
      </c>
      <c r="F25" s="67">
        <v>40533.333333333328</v>
      </c>
      <c r="G25" s="67">
        <v>40533.333333333328</v>
      </c>
      <c r="H25" s="67">
        <v>40533.333333333328</v>
      </c>
      <c r="I25" s="67">
        <v>40533.333333333328</v>
      </c>
      <c r="J25" s="67">
        <v>40533.333333333328</v>
      </c>
      <c r="K25" s="67">
        <v>40533.333333333328</v>
      </c>
      <c r="L25" s="67">
        <v>40533.333333333328</v>
      </c>
      <c r="M25" s="67">
        <v>40533.333333333328</v>
      </c>
      <c r="N25" s="67">
        <v>40533.333333333328</v>
      </c>
      <c r="O25" s="67">
        <v>40533.333333333328</v>
      </c>
      <c r="P25" s="67">
        <v>56533.333333333328</v>
      </c>
      <c r="Q25" s="112">
        <v>502399.99999999983</v>
      </c>
    </row>
    <row r="26" spans="2:17" x14ac:dyDescent="0.2">
      <c r="B26" s="68"/>
      <c r="C26" s="68" t="s">
        <v>121</v>
      </c>
      <c r="D26" s="67"/>
      <c r="E26" s="67">
        <v>88216.119142855532</v>
      </c>
      <c r="F26" s="67">
        <v>105049.29144356541</v>
      </c>
      <c r="G26" s="67">
        <v>116670.91764513199</v>
      </c>
      <c r="H26" s="67">
        <v>116543.90588910942</v>
      </c>
      <c r="I26" s="67">
        <v>113377.69949942811</v>
      </c>
      <c r="J26" s="67">
        <v>113680.95253338694</v>
      </c>
      <c r="K26" s="67">
        <v>113553.94077736436</v>
      </c>
      <c r="L26" s="67">
        <v>113730.18205530063</v>
      </c>
      <c r="M26" s="67">
        <v>114738.40020100451</v>
      </c>
      <c r="N26" s="67">
        <v>113377.69949942811</v>
      </c>
      <c r="O26" s="67">
        <v>120761.4233332369</v>
      </c>
      <c r="P26" s="67">
        <v>181282.01892928476</v>
      </c>
      <c r="Q26" s="112">
        <v>1410982.5509490967</v>
      </c>
    </row>
    <row r="27" spans="2:17" x14ac:dyDescent="0.2">
      <c r="B27" s="68"/>
      <c r="C27" s="68" t="s">
        <v>122</v>
      </c>
      <c r="D27" s="67"/>
      <c r="E27" s="67">
        <v>38061.666666666664</v>
      </c>
      <c r="F27" s="67">
        <v>38061.666666666664</v>
      </c>
      <c r="G27" s="67">
        <v>38061.666666666664</v>
      </c>
      <c r="H27" s="67">
        <v>7916.6666666666661</v>
      </c>
      <c r="I27" s="67">
        <v>7916.6666666666661</v>
      </c>
      <c r="J27" s="67">
        <v>7916.6666666666661</v>
      </c>
      <c r="K27" s="67">
        <v>7916.6666666666661</v>
      </c>
      <c r="L27" s="67">
        <v>7916.6666666666661</v>
      </c>
      <c r="M27" s="67">
        <v>7916.6666666666661</v>
      </c>
      <c r="N27" s="67">
        <v>7916.6666666666661</v>
      </c>
      <c r="O27" s="67">
        <v>7916.6666666666661</v>
      </c>
      <c r="P27" s="67">
        <v>7916.6666666666661</v>
      </c>
      <c r="Q27" s="112">
        <v>185434.99999999994</v>
      </c>
    </row>
    <row r="28" spans="2:17" x14ac:dyDescent="0.2">
      <c r="B28" s="68"/>
      <c r="C28" s="68" t="s">
        <v>123</v>
      </c>
      <c r="D28" s="67"/>
      <c r="E28" s="67">
        <v>2177.5</v>
      </c>
      <c r="F28" s="67">
        <v>2177.5</v>
      </c>
      <c r="G28" s="67">
        <v>2177.5</v>
      </c>
      <c r="H28" s="67">
        <v>2177.5</v>
      </c>
      <c r="I28" s="67">
        <v>2177.5</v>
      </c>
      <c r="J28" s="67">
        <v>2177.5</v>
      </c>
      <c r="K28" s="67">
        <v>2177.5</v>
      </c>
      <c r="L28" s="67">
        <v>2177.5</v>
      </c>
      <c r="M28" s="67">
        <v>2177.5</v>
      </c>
      <c r="N28" s="67">
        <v>2177.5</v>
      </c>
      <c r="O28" s="67">
        <v>2177.5</v>
      </c>
      <c r="P28" s="67">
        <v>2177.5</v>
      </c>
      <c r="Q28" s="112">
        <v>26130</v>
      </c>
    </row>
    <row r="29" spans="2:17" x14ac:dyDescent="0.2">
      <c r="B29" s="68"/>
      <c r="C29" s="68" t="s">
        <v>15</v>
      </c>
      <c r="D29" s="67"/>
      <c r="E29" s="67">
        <v>5083.333333333333</v>
      </c>
      <c r="F29" s="67">
        <v>7588.8888888888887</v>
      </c>
      <c r="G29" s="67">
        <v>55194.444444444438</v>
      </c>
      <c r="H29" s="67">
        <v>57700</v>
      </c>
      <c r="I29" s="67">
        <v>45172.222222222219</v>
      </c>
      <c r="J29" s="67">
        <v>45172.222222222219</v>
      </c>
      <c r="K29" s="67">
        <v>47677.777777777781</v>
      </c>
      <c r="L29" s="67">
        <v>50183.333333333328</v>
      </c>
      <c r="M29" s="67">
        <v>60205.555555555547</v>
      </c>
      <c r="N29" s="67">
        <v>45172.222222222219</v>
      </c>
      <c r="O29" s="67">
        <v>52688.888888888891</v>
      </c>
      <c r="P29" s="67">
        <v>40161.111111111109</v>
      </c>
      <c r="Q29" s="112">
        <v>512000</v>
      </c>
    </row>
    <row r="30" spans="2:17" x14ac:dyDescent="0.2">
      <c r="B30" s="68"/>
      <c r="C30" s="68" t="s">
        <v>28</v>
      </c>
      <c r="D30" s="67"/>
      <c r="E30" s="67">
        <v>0</v>
      </c>
      <c r="F30" s="67">
        <v>1666.6666666666667</v>
      </c>
      <c r="G30" s="67">
        <v>33333.333333333328</v>
      </c>
      <c r="H30" s="67">
        <v>35000</v>
      </c>
      <c r="I30" s="67">
        <v>26666.666666666668</v>
      </c>
      <c r="J30" s="67">
        <v>26666.666666666668</v>
      </c>
      <c r="K30" s="67">
        <v>28333.333333333332</v>
      </c>
      <c r="L30" s="67">
        <v>30000</v>
      </c>
      <c r="M30" s="67">
        <v>36666.666666666664</v>
      </c>
      <c r="N30" s="67">
        <v>26666.666666666668</v>
      </c>
      <c r="O30" s="67">
        <v>31666.666666666668</v>
      </c>
      <c r="P30" s="67">
        <v>23333.333333333332</v>
      </c>
      <c r="Q30" s="112">
        <v>300000</v>
      </c>
    </row>
    <row r="31" spans="2:17" x14ac:dyDescent="0.2">
      <c r="B31" s="68"/>
      <c r="C31" s="68" t="s">
        <v>124</v>
      </c>
      <c r="D31" s="67"/>
      <c r="E31" s="67">
        <v>1308.3333333333335</v>
      </c>
      <c r="F31" s="67">
        <v>1308.3333333333335</v>
      </c>
      <c r="G31" s="67">
        <v>8561.6666666666661</v>
      </c>
      <c r="H31" s="67">
        <v>8561.6666666666661</v>
      </c>
      <c r="I31" s="67">
        <v>8341.6666666666679</v>
      </c>
      <c r="J31" s="67">
        <v>8341.6666666666679</v>
      </c>
      <c r="K31" s="67">
        <v>8341.6666666666679</v>
      </c>
      <c r="L31" s="67">
        <v>8341.6666666666679</v>
      </c>
      <c r="M31" s="67">
        <v>8341.6666666666679</v>
      </c>
      <c r="N31" s="67">
        <v>8341.6666666666679</v>
      </c>
      <c r="O31" s="67">
        <v>9001.6666666666661</v>
      </c>
      <c r="P31" s="67">
        <v>5108.3333333333339</v>
      </c>
      <c r="Q31" s="112">
        <v>83900.000000000015</v>
      </c>
    </row>
    <row r="32" spans="2:17" x14ac:dyDescent="0.2">
      <c r="B32" s="68"/>
      <c r="C32" s="68" t="s">
        <v>18</v>
      </c>
      <c r="D32" s="67"/>
      <c r="E32" s="67">
        <v>143279.48961914494</v>
      </c>
      <c r="F32" s="67">
        <v>143279.48909854368</v>
      </c>
      <c r="G32" s="67">
        <v>143279.48909854368</v>
      </c>
      <c r="H32" s="67">
        <v>143279.48898683619</v>
      </c>
      <c r="I32" s="67">
        <v>143279.48977461644</v>
      </c>
      <c r="J32" s="67">
        <v>143279.48977461644</v>
      </c>
      <c r="K32" s="67">
        <v>143279.48977461644</v>
      </c>
      <c r="L32" s="67">
        <v>143279.48977461644</v>
      </c>
      <c r="M32" s="67">
        <v>143279.48977461644</v>
      </c>
      <c r="N32" s="67">
        <v>143279.48977461644</v>
      </c>
      <c r="O32" s="67">
        <v>143279.48977461644</v>
      </c>
      <c r="P32" s="67">
        <v>143279.48977461644</v>
      </c>
      <c r="Q32" s="112">
        <v>1719353.875</v>
      </c>
    </row>
    <row r="33" spans="2:17" x14ac:dyDescent="0.2">
      <c r="B33" s="68"/>
      <c r="C33" s="68" t="s">
        <v>108</v>
      </c>
      <c r="D33" s="67"/>
      <c r="E33" s="67">
        <v>30325.347981770832</v>
      </c>
      <c r="F33" s="67">
        <v>30325.347981770832</v>
      </c>
      <c r="G33" s="67">
        <v>30325.347981770832</v>
      </c>
      <c r="H33" s="67">
        <v>30325.347981770832</v>
      </c>
      <c r="I33" s="67">
        <v>30325.347981770832</v>
      </c>
      <c r="J33" s="67">
        <v>30325.347981770832</v>
      </c>
      <c r="K33" s="67">
        <v>30325.347981770832</v>
      </c>
      <c r="L33" s="67">
        <v>30325.347981770832</v>
      </c>
      <c r="M33" s="67">
        <v>30325.347981770832</v>
      </c>
      <c r="N33" s="67">
        <v>30325.347981770832</v>
      </c>
      <c r="O33" s="67">
        <v>30325.347981770832</v>
      </c>
      <c r="P33" s="67">
        <v>30325.347981770832</v>
      </c>
      <c r="Q33" s="112">
        <v>363904.17578124994</v>
      </c>
    </row>
    <row r="34" spans="2:17" x14ac:dyDescent="0.2">
      <c r="B34" s="68"/>
      <c r="C34" s="68" t="s">
        <v>109</v>
      </c>
      <c r="D34" s="67"/>
      <c r="E34" s="67">
        <v>6250.0000434505537</v>
      </c>
      <c r="F34" s="67">
        <v>6250.0000434505537</v>
      </c>
      <c r="G34" s="67">
        <v>7916.666721704034</v>
      </c>
      <c r="H34" s="67">
        <v>1666.666678253481</v>
      </c>
      <c r="I34" s="67">
        <v>1666.6666782534808</v>
      </c>
      <c r="J34" s="67">
        <v>1666.6666782534812</v>
      </c>
      <c r="K34" s="67">
        <v>1651.9759128761316</v>
      </c>
      <c r="L34" s="67">
        <v>1651.9759128761309</v>
      </c>
      <c r="M34" s="67">
        <v>1651.9759128761309</v>
      </c>
      <c r="N34" s="67">
        <v>1637.2484205853386</v>
      </c>
      <c r="O34" s="67">
        <v>1637.2484205853386</v>
      </c>
      <c r="P34" s="67">
        <v>1637.2484205853386</v>
      </c>
      <c r="Q34" s="112">
        <v>35284.33984375</v>
      </c>
    </row>
    <row r="35" spans="2:17" x14ac:dyDescent="0.2">
      <c r="B35" s="68"/>
      <c r="C35" s="68" t="s">
        <v>19</v>
      </c>
      <c r="D35" s="67"/>
      <c r="E35" s="67">
        <v>2375</v>
      </c>
      <c r="F35" s="67">
        <v>2375</v>
      </c>
      <c r="G35" s="67">
        <v>2375</v>
      </c>
      <c r="H35" s="67">
        <v>2375</v>
      </c>
      <c r="I35" s="67">
        <v>2375</v>
      </c>
      <c r="J35" s="67">
        <v>2375</v>
      </c>
      <c r="K35" s="67">
        <v>2375</v>
      </c>
      <c r="L35" s="67">
        <v>2375</v>
      </c>
      <c r="M35" s="67">
        <v>2375</v>
      </c>
      <c r="N35" s="67">
        <v>2375</v>
      </c>
      <c r="O35" s="67">
        <v>2375</v>
      </c>
      <c r="P35" s="67">
        <v>2375</v>
      </c>
      <c r="Q35" s="112">
        <v>28500</v>
      </c>
    </row>
    <row r="36" spans="2:17" x14ac:dyDescent="0.2">
      <c r="B36" s="68"/>
      <c r="C36" s="68" t="s">
        <v>20</v>
      </c>
      <c r="D36" s="67"/>
      <c r="E36" s="67">
        <v>30022.5</v>
      </c>
      <c r="F36" s="67">
        <v>30022.5</v>
      </c>
      <c r="G36" s="67">
        <v>30022.5</v>
      </c>
      <c r="H36" s="67">
        <v>25022.5</v>
      </c>
      <c r="I36" s="67">
        <v>25022.5</v>
      </c>
      <c r="J36" s="67">
        <v>25022.5</v>
      </c>
      <c r="K36" s="67">
        <v>25022.5</v>
      </c>
      <c r="L36" s="67">
        <v>25022.5</v>
      </c>
      <c r="M36" s="67">
        <v>25022.5</v>
      </c>
      <c r="N36" s="67">
        <v>25022.5</v>
      </c>
      <c r="O36" s="67">
        <v>25022.5</v>
      </c>
      <c r="P36" s="67">
        <v>25022.5</v>
      </c>
      <c r="Q36" s="112">
        <v>315270</v>
      </c>
    </row>
    <row r="37" spans="2:17" x14ac:dyDescent="0.2">
      <c r="B37" s="68"/>
      <c r="C37" s="68" t="s">
        <v>110</v>
      </c>
      <c r="D37" s="67"/>
      <c r="E37" s="67">
        <v>208.33333333333331</v>
      </c>
      <c r="F37" s="67">
        <v>208.33333333333331</v>
      </c>
      <c r="G37" s="67">
        <v>208.33333333333331</v>
      </c>
      <c r="H37" s="67">
        <v>208.33333333333331</v>
      </c>
      <c r="I37" s="67">
        <v>208.33333333333331</v>
      </c>
      <c r="J37" s="67">
        <v>208.33333333333331</v>
      </c>
      <c r="K37" s="67">
        <v>208.33333333333331</v>
      </c>
      <c r="L37" s="67">
        <v>208.33333333333331</v>
      </c>
      <c r="M37" s="67">
        <v>208.33333333333331</v>
      </c>
      <c r="N37" s="67">
        <v>208.33333333333331</v>
      </c>
      <c r="O37" s="67">
        <v>208.33333333333331</v>
      </c>
      <c r="P37" s="67">
        <v>208.33333333333331</v>
      </c>
      <c r="Q37" s="112">
        <v>2500</v>
      </c>
    </row>
    <row r="38" spans="2:17" x14ac:dyDescent="0.2">
      <c r="B38" s="68"/>
      <c r="C38" s="68" t="s">
        <v>22</v>
      </c>
      <c r="D38" s="67"/>
      <c r="E38" s="67">
        <v>6833.333333333333</v>
      </c>
      <c r="F38" s="67">
        <v>6833.333333333333</v>
      </c>
      <c r="G38" s="67">
        <v>6833.333333333333</v>
      </c>
      <c r="H38" s="67">
        <v>6833.333333333333</v>
      </c>
      <c r="I38" s="67">
        <v>6833.333333333333</v>
      </c>
      <c r="J38" s="67">
        <v>6833.333333333333</v>
      </c>
      <c r="K38" s="67">
        <v>6833.333333333333</v>
      </c>
      <c r="L38" s="67">
        <v>6833.333333333333</v>
      </c>
      <c r="M38" s="67">
        <v>6833.333333333333</v>
      </c>
      <c r="N38" s="67">
        <v>6833.333333333333</v>
      </c>
      <c r="O38" s="67">
        <v>6833.333333333333</v>
      </c>
      <c r="P38" s="67">
        <v>6833.333333333333</v>
      </c>
      <c r="Q38" s="112">
        <v>82000</v>
      </c>
    </row>
    <row r="39" spans="2:17" x14ac:dyDescent="0.2">
      <c r="B39" s="68"/>
      <c r="C39" s="68" t="s">
        <v>23</v>
      </c>
      <c r="D39" s="67"/>
      <c r="E39" s="67">
        <v>2750</v>
      </c>
      <c r="F39" s="67">
        <v>2750</v>
      </c>
      <c r="G39" s="67">
        <v>2750</v>
      </c>
      <c r="H39" s="67">
        <v>2750</v>
      </c>
      <c r="I39" s="67">
        <v>2750</v>
      </c>
      <c r="J39" s="67">
        <v>2750</v>
      </c>
      <c r="K39" s="67">
        <v>2750</v>
      </c>
      <c r="L39" s="67">
        <v>2750</v>
      </c>
      <c r="M39" s="67">
        <v>2750</v>
      </c>
      <c r="N39" s="67">
        <v>2750</v>
      </c>
      <c r="O39" s="67">
        <v>2750</v>
      </c>
      <c r="P39" s="67">
        <v>2750</v>
      </c>
      <c r="Q39" s="112">
        <v>33000</v>
      </c>
    </row>
    <row r="40" spans="2:17" x14ac:dyDescent="0.2">
      <c r="B40" s="68"/>
      <c r="C40" s="68" t="s">
        <v>24</v>
      </c>
      <c r="D40" s="67"/>
      <c r="E40" s="67">
        <v>2583.333333333333</v>
      </c>
      <c r="F40" s="67">
        <v>2583.333333333333</v>
      </c>
      <c r="G40" s="67">
        <v>2583.333333333333</v>
      </c>
      <c r="H40" s="67">
        <v>2583.333333333333</v>
      </c>
      <c r="I40" s="67">
        <v>2583.333333333333</v>
      </c>
      <c r="J40" s="67">
        <v>2583.333333333333</v>
      </c>
      <c r="K40" s="67">
        <v>2583.333333333333</v>
      </c>
      <c r="L40" s="67">
        <v>2583.333333333333</v>
      </c>
      <c r="M40" s="67">
        <v>2583.333333333333</v>
      </c>
      <c r="N40" s="67">
        <v>2583.333333333333</v>
      </c>
      <c r="O40" s="67">
        <v>2583.333333333333</v>
      </c>
      <c r="P40" s="67">
        <v>2583.333333333333</v>
      </c>
      <c r="Q40" s="112">
        <v>30999.999999999989</v>
      </c>
    </row>
    <row r="41" spans="2:17" x14ac:dyDescent="0.2">
      <c r="B41" s="68"/>
      <c r="C41" s="68" t="s">
        <v>25</v>
      </c>
      <c r="D41" s="67"/>
      <c r="E41" s="67">
        <v>18613</v>
      </c>
      <c r="F41" s="67">
        <v>18613</v>
      </c>
      <c r="G41" s="67">
        <v>18613</v>
      </c>
      <c r="H41" s="67">
        <v>18613</v>
      </c>
      <c r="I41" s="67">
        <v>18613</v>
      </c>
      <c r="J41" s="67">
        <v>18613</v>
      </c>
      <c r="K41" s="67">
        <v>18613</v>
      </c>
      <c r="L41" s="67">
        <v>18613</v>
      </c>
      <c r="M41" s="67">
        <v>18613</v>
      </c>
      <c r="N41" s="67">
        <v>18613</v>
      </c>
      <c r="O41" s="67">
        <v>18613</v>
      </c>
      <c r="P41" s="67">
        <v>18613</v>
      </c>
      <c r="Q41" s="112">
        <v>223356</v>
      </c>
    </row>
    <row r="42" spans="2:17" x14ac:dyDescent="0.2">
      <c r="B42" s="68"/>
      <c r="C42" s="68" t="s">
        <v>26</v>
      </c>
      <c r="D42" s="67"/>
      <c r="E42" s="67">
        <v>4304.75</v>
      </c>
      <c r="F42" s="67">
        <v>4304.75</v>
      </c>
      <c r="G42" s="67">
        <v>4304.75</v>
      </c>
      <c r="H42" s="67">
        <v>4304.75</v>
      </c>
      <c r="I42" s="67">
        <v>4304.75</v>
      </c>
      <c r="J42" s="67">
        <v>4304.75</v>
      </c>
      <c r="K42" s="67">
        <v>4304.75</v>
      </c>
      <c r="L42" s="67">
        <v>4304.75</v>
      </c>
      <c r="M42" s="67">
        <v>4304.75</v>
      </c>
      <c r="N42" s="67">
        <v>4304.75</v>
      </c>
      <c r="O42" s="67">
        <v>4304.75</v>
      </c>
      <c r="P42" s="67">
        <v>4304.75</v>
      </c>
      <c r="Q42" s="112">
        <v>51657</v>
      </c>
    </row>
    <row r="43" spans="2:17" x14ac:dyDescent="0.2">
      <c r="B43" s="68"/>
      <c r="C43" s="68" t="s">
        <v>113</v>
      </c>
      <c r="D43" s="67"/>
      <c r="E43" s="67">
        <v>15416.666666666666</v>
      </c>
      <c r="F43" s="67">
        <v>15416.666666666666</v>
      </c>
      <c r="G43" s="67">
        <v>15416.666666666666</v>
      </c>
      <c r="H43" s="67">
        <v>15416.666666666666</v>
      </c>
      <c r="I43" s="67">
        <v>15416.666666666666</v>
      </c>
      <c r="J43" s="67">
        <v>15416.666666666666</v>
      </c>
      <c r="K43" s="67">
        <v>15416.666666666666</v>
      </c>
      <c r="L43" s="67">
        <v>15416.666666666666</v>
      </c>
      <c r="M43" s="67">
        <v>15416.666666666666</v>
      </c>
      <c r="N43" s="67">
        <v>15416.666666666666</v>
      </c>
      <c r="O43" s="67">
        <v>15416.666666666666</v>
      </c>
      <c r="P43" s="67">
        <v>15416.666666666666</v>
      </c>
      <c r="Q43" s="112">
        <v>184999.99999999997</v>
      </c>
    </row>
    <row r="44" spans="2:17" x14ac:dyDescent="0.2">
      <c r="B44" s="68"/>
      <c r="C44" s="68" t="s">
        <v>114</v>
      </c>
      <c r="D44" s="67"/>
      <c r="E44" s="67">
        <v>11134.484375</v>
      </c>
      <c r="F44" s="67">
        <v>11134.484375</v>
      </c>
      <c r="G44" s="67">
        <v>11134.484375</v>
      </c>
      <c r="H44" s="67">
        <v>11134.484375</v>
      </c>
      <c r="I44" s="67">
        <v>11134.484375</v>
      </c>
      <c r="J44" s="67">
        <v>11134.484375</v>
      </c>
      <c r="K44" s="67">
        <v>11134.484375</v>
      </c>
      <c r="L44" s="67">
        <v>11134.484375</v>
      </c>
      <c r="M44" s="67">
        <v>11134.484375</v>
      </c>
      <c r="N44" s="67">
        <v>11134.484375</v>
      </c>
      <c r="O44" s="67">
        <v>11134.484375</v>
      </c>
      <c r="P44" s="67">
        <v>11134.484375</v>
      </c>
      <c r="Q44" s="112">
        <v>133613.8125</v>
      </c>
    </row>
    <row r="45" spans="2:17" x14ac:dyDescent="0.2">
      <c r="B45" s="68"/>
      <c r="C45" s="68" t="s">
        <v>115</v>
      </c>
      <c r="D45" s="67"/>
      <c r="E45" s="67">
        <v>719.5931172987307</v>
      </c>
      <c r="F45" s="67">
        <v>1400.3267709544093</v>
      </c>
      <c r="G45" s="67">
        <v>1360.7111647677464</v>
      </c>
      <c r="H45" s="67">
        <v>1320.9304935553059</v>
      </c>
      <c r="I45" s="67">
        <v>1280.9840695461469</v>
      </c>
      <c r="J45" s="67">
        <v>1240.8712021036165</v>
      </c>
      <c r="K45" s="67">
        <v>1200.5911977134094</v>
      </c>
      <c r="L45" s="67">
        <v>1160.143359971576</v>
      </c>
      <c r="M45" s="67">
        <v>1119.5269895724853</v>
      </c>
      <c r="N45" s="67">
        <v>1078.7413842967314</v>
      </c>
      <c r="O45" s="67">
        <v>1037.7858389989935</v>
      </c>
      <c r="P45" s="67">
        <v>996.6596455958512</v>
      </c>
      <c r="Q45" s="112">
        <v>13916.865234375004</v>
      </c>
    </row>
    <row r="46" spans="2:17" x14ac:dyDescent="0.2">
      <c r="B46" s="68"/>
      <c r="C46" s="68" t="s">
        <v>116</v>
      </c>
      <c r="D46" s="67"/>
      <c r="E46" s="67">
        <v>8871.615234375</v>
      </c>
      <c r="F46" s="67">
        <v>8871.615234375</v>
      </c>
      <c r="G46" s="67">
        <v>8871.615234375</v>
      </c>
      <c r="H46" s="67">
        <v>8871.615234375</v>
      </c>
      <c r="I46" s="67">
        <v>8871.615234375</v>
      </c>
      <c r="J46" s="67">
        <v>8871.615234375</v>
      </c>
      <c r="K46" s="67">
        <v>8871.615234375</v>
      </c>
      <c r="L46" s="67">
        <v>8871.615234375</v>
      </c>
      <c r="M46" s="67">
        <v>8871.615234375</v>
      </c>
      <c r="N46" s="67">
        <v>8871.615234375</v>
      </c>
      <c r="O46" s="67">
        <v>8871.615234375</v>
      </c>
      <c r="P46" s="67">
        <v>8871.615234375</v>
      </c>
      <c r="Q46" s="112">
        <v>106459.3828125</v>
      </c>
    </row>
    <row r="47" spans="2:17" x14ac:dyDescent="0.2">
      <c r="B47" s="68"/>
      <c r="C47" s="68" t="s">
        <v>30</v>
      </c>
      <c r="D47" s="67"/>
      <c r="E47" s="67">
        <v>63357.916666666664</v>
      </c>
      <c r="F47" s="67">
        <v>63357.916666666664</v>
      </c>
      <c r="G47" s="67">
        <v>63357.916666666664</v>
      </c>
      <c r="H47" s="67">
        <v>63357.916666666664</v>
      </c>
      <c r="I47" s="67">
        <v>63357.916666666664</v>
      </c>
      <c r="J47" s="67">
        <v>63357.916666666664</v>
      </c>
      <c r="K47" s="67">
        <v>63357.916666666664</v>
      </c>
      <c r="L47" s="67">
        <v>63357.916666666664</v>
      </c>
      <c r="M47" s="67">
        <v>63357.916666666664</v>
      </c>
      <c r="N47" s="67">
        <v>63357.916666666664</v>
      </c>
      <c r="O47" s="67">
        <v>63357.916666666664</v>
      </c>
      <c r="P47" s="67">
        <v>63357.916666666664</v>
      </c>
      <c r="Q47" s="112">
        <v>760294.99999999988</v>
      </c>
    </row>
    <row r="48" spans="2:17" x14ac:dyDescent="0.2">
      <c r="B48" s="68"/>
      <c r="C48" s="75" t="s">
        <v>131</v>
      </c>
      <c r="D48" s="74"/>
      <c r="E48" s="74">
        <v>671363.14951389551</v>
      </c>
      <c r="F48" s="74">
        <v>900240.3141924513</v>
      </c>
      <c r="G48" s="74">
        <v>1247838.0004504602</v>
      </c>
      <c r="H48" s="74">
        <v>1208436.3421128588</v>
      </c>
      <c r="I48" s="74">
        <v>1175459.5188629907</v>
      </c>
      <c r="J48" s="74">
        <v>1179472.6590295066</v>
      </c>
      <c r="K48" s="74">
        <v>1181450.8107485087</v>
      </c>
      <c r="L48" s="74">
        <v>1187496.738433494</v>
      </c>
      <c r="M48" s="74">
        <v>1215854.8771879657</v>
      </c>
      <c r="N48" s="74">
        <v>1175227.857920073</v>
      </c>
      <c r="O48" s="74">
        <v>1200961.0289429587</v>
      </c>
      <c r="P48" s="74">
        <v>1929194.2937883115</v>
      </c>
      <c r="Q48" s="113">
        <v>14272995.591183474</v>
      </c>
    </row>
    <row r="49" spans="2:17" x14ac:dyDescent="0.2">
      <c r="B49" s="107" t="s">
        <v>132</v>
      </c>
      <c r="C49" s="107"/>
      <c r="D49" s="108"/>
      <c r="E49" s="108">
        <v>402943.64085068798</v>
      </c>
      <c r="F49" s="108">
        <v>176478.42753931973</v>
      </c>
      <c r="G49" s="108">
        <v>-61701.43128406466</v>
      </c>
      <c r="H49" s="108">
        <v>-63018.711654959247</v>
      </c>
      <c r="I49" s="108">
        <v>-42101.645241028629</v>
      </c>
      <c r="J49" s="108">
        <v>-43783.714362622704</v>
      </c>
      <c r="K49" s="108">
        <v>-45680.985759359319</v>
      </c>
      <c r="L49" s="108">
        <v>1263562.0379228431</v>
      </c>
      <c r="M49" s="108">
        <v>-68025.295362878591</v>
      </c>
      <c r="N49" s="108">
        <v>-41869.98429811094</v>
      </c>
      <c r="O49" s="108">
        <v>-60367.301219434012</v>
      </c>
      <c r="P49" s="108">
        <v>-821120.18428310333</v>
      </c>
      <c r="Q49" s="114">
        <v>595314.85284728929</v>
      </c>
    </row>
    <row r="50" spans="2:17" x14ac:dyDescent="0.2">
      <c r="B50" s="107" t="s">
        <v>117</v>
      </c>
      <c r="C50" s="107"/>
      <c r="D50" s="108"/>
      <c r="E50" s="108">
        <v>671363.14951389551</v>
      </c>
      <c r="F50" s="108">
        <v>900240.3141924513</v>
      </c>
      <c r="G50" s="108">
        <v>1247838.0004504602</v>
      </c>
      <c r="H50" s="108">
        <v>1208436.3421128588</v>
      </c>
      <c r="I50" s="108">
        <v>1175459.5188629907</v>
      </c>
      <c r="J50" s="108">
        <v>1179472.6590295066</v>
      </c>
      <c r="K50" s="108">
        <v>1181450.8107485087</v>
      </c>
      <c r="L50" s="108">
        <v>1187496.738433494</v>
      </c>
      <c r="M50" s="108">
        <v>1215854.8771879657</v>
      </c>
      <c r="N50" s="108">
        <v>1175227.857920073</v>
      </c>
      <c r="O50" s="108">
        <v>1200961.0289429587</v>
      </c>
      <c r="P50" s="108">
        <v>1929194.2937883115</v>
      </c>
      <c r="Q50" s="114">
        <v>14272995.591183474</v>
      </c>
    </row>
    <row r="51" spans="2:17" x14ac:dyDescent="0.2">
      <c r="B51" s="107" t="s">
        <v>32</v>
      </c>
      <c r="C51" s="107"/>
      <c r="D51" s="108"/>
      <c r="E51" s="108">
        <v>402943.64085068798</v>
      </c>
      <c r="F51" s="108">
        <v>176478.42753931973</v>
      </c>
      <c r="G51" s="108">
        <v>-61701.43128406466</v>
      </c>
      <c r="H51" s="108">
        <v>-63018.711654959247</v>
      </c>
      <c r="I51" s="108">
        <v>-42101.645241028629</v>
      </c>
      <c r="J51" s="108">
        <v>-43783.714362622704</v>
      </c>
      <c r="K51" s="108">
        <v>-45680.985759359319</v>
      </c>
      <c r="L51" s="108">
        <v>1263562.0379228431</v>
      </c>
      <c r="M51" s="108">
        <v>-68025.295362878591</v>
      </c>
      <c r="N51" s="108">
        <v>-41869.98429811094</v>
      </c>
      <c r="O51" s="108">
        <v>-60367.301219434012</v>
      </c>
      <c r="P51" s="108">
        <v>-821120.18428310333</v>
      </c>
      <c r="Q51" s="114">
        <v>595314.85284728929</v>
      </c>
    </row>
    <row r="52" spans="2:17" x14ac:dyDescent="0.2">
      <c r="B52" s="68" t="s">
        <v>133</v>
      </c>
      <c r="C52" s="68"/>
      <c r="D52" s="67"/>
      <c r="E52" s="67"/>
      <c r="F52" s="67"/>
      <c r="G52" s="67"/>
      <c r="H52" s="67"/>
      <c r="I52" s="67"/>
      <c r="J52" s="67"/>
      <c r="K52" s="67"/>
      <c r="Q52" s="112">
        <v>0</v>
      </c>
    </row>
    <row r="53" spans="2:17" x14ac:dyDescent="0.2">
      <c r="B53" s="68"/>
      <c r="C53" s="68" t="s">
        <v>134</v>
      </c>
      <c r="D53" s="67"/>
      <c r="E53" s="67">
        <v>35709.815755208328</v>
      </c>
      <c r="F53" s="67">
        <v>35709.815755208328</v>
      </c>
      <c r="G53" s="67">
        <v>35709.815755208328</v>
      </c>
      <c r="H53" s="67">
        <v>35709.815755208328</v>
      </c>
      <c r="I53" s="67">
        <v>35709.815755208328</v>
      </c>
      <c r="J53" s="67">
        <v>35709.815755208328</v>
      </c>
      <c r="K53" s="67">
        <v>35709.815755208328</v>
      </c>
      <c r="L53" s="67">
        <v>35709.815755208328</v>
      </c>
      <c r="M53" s="67">
        <v>35709.815755208328</v>
      </c>
      <c r="N53" s="67">
        <v>35709.815755208328</v>
      </c>
      <c r="O53" s="67">
        <v>35709.815755208328</v>
      </c>
      <c r="P53" s="67">
        <v>35709.815755208328</v>
      </c>
      <c r="Q53" s="112">
        <v>428517.78906249983</v>
      </c>
    </row>
    <row r="54" spans="2:17" x14ac:dyDescent="0.2">
      <c r="B54" s="68"/>
      <c r="C54" s="68" t="s">
        <v>135</v>
      </c>
      <c r="D54" s="67"/>
      <c r="E54" s="67">
        <v>-166564.40104166666</v>
      </c>
      <c r="F54" s="67">
        <v>-166564.40104166666</v>
      </c>
      <c r="G54" s="67">
        <v>-166564.40104166666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112">
        <v>-499693.203125</v>
      </c>
    </row>
    <row r="55" spans="2:17" x14ac:dyDescent="0.2">
      <c r="B55" s="68"/>
      <c r="C55" s="68" t="s">
        <v>136</v>
      </c>
      <c r="D55" s="67"/>
      <c r="E55" s="67">
        <v>-570458.26161291962</v>
      </c>
      <c r="F55" s="67">
        <v>14220.514083961347</v>
      </c>
      <c r="G55" s="67">
        <v>14220.514083961347</v>
      </c>
      <c r="H55" s="67">
        <v>9909.8994895439282</v>
      </c>
      <c r="I55" s="67">
        <v>49920.777126511697</v>
      </c>
      <c r="J55" s="67">
        <v>49920.777126511697</v>
      </c>
      <c r="K55" s="67">
        <v>49920.777126511697</v>
      </c>
      <c r="L55" s="67">
        <v>49920.777126511697</v>
      </c>
      <c r="M55" s="67">
        <v>49920.777126511697</v>
      </c>
      <c r="N55" s="67">
        <v>49920.777126511697</v>
      </c>
      <c r="O55" s="67">
        <v>49920.777126511697</v>
      </c>
      <c r="P55" s="67">
        <v>735442.40212651168</v>
      </c>
      <c r="Q55" s="112">
        <v>552780.50805664062</v>
      </c>
    </row>
    <row r="56" spans="2:17" x14ac:dyDescent="0.2">
      <c r="B56" s="68"/>
      <c r="C56" s="68" t="s">
        <v>137</v>
      </c>
      <c r="D56" s="67"/>
      <c r="E56" s="67">
        <v>3279395.8645833335</v>
      </c>
      <c r="F56" s="67">
        <v>-1024811.1666666666</v>
      </c>
      <c r="G56" s="67">
        <v>-1024811.1666666666</v>
      </c>
      <c r="H56" s="67">
        <v>2784466.9770833333</v>
      </c>
      <c r="I56" s="67">
        <v>-1024811.1666666666</v>
      </c>
      <c r="J56" s="67">
        <v>-1024811.1666666666</v>
      </c>
      <c r="K56" s="67">
        <v>1067313.4333333336</v>
      </c>
      <c r="L56" s="67">
        <v>-1024811.1666666666</v>
      </c>
      <c r="M56" s="67">
        <v>-1024811.1666666666</v>
      </c>
      <c r="N56" s="67">
        <v>1067313.4333333336</v>
      </c>
      <c r="O56" s="67">
        <v>-1024811.1666666666</v>
      </c>
      <c r="P56" s="67">
        <v>-1024811.1666666666</v>
      </c>
      <c r="Q56" s="112">
        <v>0.37500000162981451</v>
      </c>
    </row>
    <row r="57" spans="2:17" x14ac:dyDescent="0.2">
      <c r="B57" s="68"/>
      <c r="C57" s="68" t="s">
        <v>138</v>
      </c>
      <c r="D57" s="67"/>
      <c r="E57" s="67">
        <v>21796.800397656363</v>
      </c>
      <c r="F57" s="67">
        <v>-549100.69028386264</v>
      </c>
      <c r="G57" s="67">
        <v>-1159999.4104740361</v>
      </c>
      <c r="H57" s="67">
        <v>34433.705517207105</v>
      </c>
      <c r="I57" s="67">
        <v>34571.330064663816</v>
      </c>
      <c r="J57" s="67">
        <v>17080.609726700655</v>
      </c>
      <c r="K57" s="67">
        <v>34848.301855735292</v>
      </c>
      <c r="L57" s="67">
        <v>-1267889.3461120641</v>
      </c>
      <c r="M57" s="67">
        <v>17454.595936767175</v>
      </c>
      <c r="N57" s="67">
        <v>35268.102272045588</v>
      </c>
      <c r="O57" s="67">
        <v>35409.203472647481</v>
      </c>
      <c r="P57" s="67">
        <v>17833.719501539599</v>
      </c>
      <c r="Q57" s="112">
        <v>-2728293.0781249995</v>
      </c>
    </row>
    <row r="58" spans="2:17" x14ac:dyDescent="0.2">
      <c r="B58" s="68"/>
      <c r="C58" s="75" t="s">
        <v>139</v>
      </c>
      <c r="D58" s="74"/>
      <c r="E58" s="74">
        <v>2599879.8180816118</v>
      </c>
      <c r="F58" s="74">
        <v>-1690545.9281530259</v>
      </c>
      <c r="G58" s="74">
        <v>-2301444.6483431999</v>
      </c>
      <c r="H58" s="74">
        <v>2864520.3978452925</v>
      </c>
      <c r="I58" s="74">
        <v>-904609.2437202828</v>
      </c>
      <c r="J58" s="74">
        <v>-922099.964058246</v>
      </c>
      <c r="K58" s="74">
        <v>1187792.3280707891</v>
      </c>
      <c r="L58" s="74">
        <v>-2207069.9198970105</v>
      </c>
      <c r="M58" s="74">
        <v>-921725.97784817941</v>
      </c>
      <c r="N58" s="74">
        <v>1188212.1284870992</v>
      </c>
      <c r="O58" s="74">
        <v>-903771.37031229911</v>
      </c>
      <c r="P58" s="74">
        <v>-235825.22928340698</v>
      </c>
      <c r="Q58" s="113">
        <v>-2246687.6091308584</v>
      </c>
    </row>
    <row r="59" spans="2:17" x14ac:dyDescent="0.2">
      <c r="B59" s="107" t="s">
        <v>140</v>
      </c>
      <c r="C59" s="107"/>
      <c r="D59" s="108"/>
      <c r="E59" s="108">
        <v>3002823.4589322996</v>
      </c>
      <c r="F59" s="108">
        <v>-1514067.5006137062</v>
      </c>
      <c r="G59" s="108">
        <v>-2363146.0796272643</v>
      </c>
      <c r="H59" s="108">
        <v>2801501.6861903332</v>
      </c>
      <c r="I59" s="108">
        <v>-946710.88896131143</v>
      </c>
      <c r="J59" s="108">
        <v>-965883.6784208687</v>
      </c>
      <c r="K59" s="108">
        <v>1142111.3423114298</v>
      </c>
      <c r="L59" s="108">
        <v>-943507.88197416742</v>
      </c>
      <c r="M59" s="108">
        <v>-989751.273211058</v>
      </c>
      <c r="N59" s="108">
        <v>1146342.1441889883</v>
      </c>
      <c r="O59" s="108">
        <v>-964138.67153173313</v>
      </c>
      <c r="P59" s="108">
        <v>-1056945.4135665102</v>
      </c>
      <c r="Q59" s="114">
        <v>-1651372.7562835685</v>
      </c>
    </row>
    <row r="60" spans="2:17" x14ac:dyDescent="0.2">
      <c r="B60" s="107" t="s">
        <v>143</v>
      </c>
      <c r="C60" s="107"/>
      <c r="D60" s="108">
        <v>4420174.9525000006</v>
      </c>
      <c r="E60" s="108">
        <v>7422998.4114322998</v>
      </c>
      <c r="F60" s="108">
        <v>5908930.9108185936</v>
      </c>
      <c r="G60" s="108">
        <v>3545784.8311913293</v>
      </c>
      <c r="H60" s="108">
        <v>6347286.5173816625</v>
      </c>
      <c r="I60" s="108">
        <v>5400575.6284203511</v>
      </c>
      <c r="J60" s="108">
        <v>4434691.9499994824</v>
      </c>
      <c r="K60" s="108">
        <v>5576803.2923109122</v>
      </c>
      <c r="L60" s="108">
        <v>4633295.410336745</v>
      </c>
      <c r="M60" s="108">
        <v>3643544.1371256867</v>
      </c>
      <c r="N60" s="108">
        <v>4789886.2813146748</v>
      </c>
      <c r="O60" s="108">
        <v>3825747.6097829416</v>
      </c>
      <c r="P60" s="108">
        <v>2768802.1962164314</v>
      </c>
      <c r="Q60" s="114"/>
    </row>
    <row r="61" spans="2:17" x14ac:dyDescent="0.2">
      <c r="B61" s="68"/>
      <c r="C61" s="68"/>
      <c r="D61" s="67"/>
      <c r="E61" s="67"/>
      <c r="F61" s="67"/>
      <c r="G61" s="67"/>
      <c r="H61" s="67"/>
      <c r="I61" s="67"/>
      <c r="J61" s="67"/>
      <c r="K61" s="67"/>
    </row>
    <row r="62" spans="2:17" x14ac:dyDescent="0.2">
      <c r="B62" s="68"/>
      <c r="C62" s="68"/>
      <c r="D62" s="67"/>
      <c r="E62" s="67"/>
      <c r="F62" s="67"/>
      <c r="G62" s="67"/>
      <c r="H62" s="67"/>
      <c r="I62" s="67"/>
      <c r="J62" s="67"/>
      <c r="K62" s="67"/>
    </row>
    <row r="63" spans="2:17" x14ac:dyDescent="0.2">
      <c r="B63" s="68"/>
      <c r="C63" s="68"/>
      <c r="D63" s="67"/>
      <c r="E63" s="67"/>
      <c r="F63" s="67"/>
      <c r="G63" s="67"/>
      <c r="H63" s="67"/>
      <c r="I63" s="67"/>
      <c r="J63" s="67"/>
      <c r="K63" s="67"/>
    </row>
    <row r="64" spans="2:17" x14ac:dyDescent="0.2">
      <c r="B64" s="68"/>
      <c r="C64" s="68"/>
      <c r="D64" s="67"/>
      <c r="E64" s="67"/>
      <c r="F64" s="67"/>
      <c r="G64" s="67"/>
      <c r="H64" s="67"/>
      <c r="I64" s="67"/>
      <c r="J64" s="67"/>
      <c r="K64" s="67"/>
    </row>
    <row r="65" spans="2:11" x14ac:dyDescent="0.2">
      <c r="B65" s="68"/>
      <c r="C65" s="68"/>
      <c r="D65" s="67"/>
      <c r="E65" s="67"/>
      <c r="F65" s="67"/>
      <c r="G65" s="67"/>
      <c r="H65" s="67"/>
      <c r="I65" s="67"/>
      <c r="J65" s="67"/>
      <c r="K65" s="67"/>
    </row>
    <row r="66" spans="2:11" x14ac:dyDescent="0.2">
      <c r="B66" s="68"/>
      <c r="C66" s="68"/>
      <c r="D66" s="67"/>
      <c r="E66" s="67"/>
      <c r="F66" s="67"/>
      <c r="G66" s="67"/>
      <c r="H66" s="67"/>
      <c r="I66" s="67"/>
      <c r="J66" s="67"/>
      <c r="K66" s="67"/>
    </row>
    <row r="67" spans="2:11" x14ac:dyDescent="0.2">
      <c r="B67" s="68"/>
      <c r="C67" s="68"/>
      <c r="D67" s="67"/>
      <c r="E67" s="67"/>
      <c r="F67" s="67"/>
      <c r="G67" s="67"/>
      <c r="H67" s="67"/>
      <c r="I67" s="67"/>
      <c r="J67" s="67"/>
      <c r="K67" s="67"/>
    </row>
    <row r="68" spans="2:11" x14ac:dyDescent="0.2">
      <c r="B68" s="68"/>
      <c r="C68" s="68"/>
      <c r="D68" s="67"/>
      <c r="E68" s="67"/>
      <c r="F68" s="67"/>
      <c r="G68" s="67"/>
      <c r="H68" s="67"/>
      <c r="I68" s="67"/>
      <c r="J68" s="67"/>
      <c r="K68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2:A6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6.1640625" bestFit="1" customWidth="1"/>
  </cols>
  <sheetData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  <row r="6" spans="1:1" x14ac:dyDescent="0.2">
      <c r="A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Cover Sheet</vt:lpstr>
      <vt:lpstr>Enrollment</vt:lpstr>
      <vt:lpstr>Annual Budget</vt:lpstr>
      <vt:lpstr>Report-PCSB-IS</vt:lpstr>
      <vt:lpstr>Report-PCSB-CF</vt:lpstr>
      <vt:lpstr>References</vt:lpstr>
      <vt:lpstr>'Annual Budget'!Print_Area</vt:lpstr>
      <vt:lpstr>'Cover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Marks</dc:creator>
  <cp:lastModifiedBy>Microsoft Office User</cp:lastModifiedBy>
  <cp:lastPrinted>2016-11-10T20:34:43Z</cp:lastPrinted>
  <dcterms:created xsi:type="dcterms:W3CDTF">2015-03-09T19:17:40Z</dcterms:created>
  <dcterms:modified xsi:type="dcterms:W3CDTF">2021-07-12T17:22:15Z</dcterms:modified>
</cp:coreProperties>
</file>