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DC Prep PCS/"/>
    </mc:Choice>
  </mc:AlternateContent>
  <xr:revisionPtr revIDLastSave="0" documentId="13_ncr:1_{2F9EFCD2-D00C-7144-90C4-256153FB8E73}" xr6:coauthVersionLast="45" xr6:coauthVersionMax="45" xr10:uidLastSave="{00000000-0000-0000-0000-000000000000}"/>
  <bookViews>
    <workbookView xWindow="0" yWindow="460" windowWidth="65240" windowHeight="2602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state="hidden" r:id="rId4"/>
    <sheet name="Statement of Financial Position" sheetId="2" state="hidden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1" i="5" l="1"/>
  <c r="W52" i="5"/>
  <c r="W53" i="5"/>
  <c r="W54" i="5"/>
  <c r="W55" i="5"/>
  <c r="Y55" i="5"/>
  <c r="W56" i="5"/>
  <c r="A1" i="2"/>
  <c r="I57" i="1"/>
  <c r="M57" i="1"/>
  <c r="Q57" i="1"/>
  <c r="U57" i="1"/>
  <c r="W57" i="1"/>
  <c r="I56" i="1"/>
  <c r="W56" i="1" s="1"/>
  <c r="M56" i="1"/>
  <c r="Q56" i="1"/>
  <c r="U56" i="1"/>
  <c r="I55" i="1"/>
  <c r="W55" i="1" s="1"/>
  <c r="M55" i="1"/>
  <c r="Q55" i="1"/>
  <c r="U55" i="1"/>
  <c r="I54" i="1"/>
  <c r="W54" i="1" s="1"/>
  <c r="M54" i="1"/>
  <c r="Q54" i="1"/>
  <c r="U54" i="1"/>
  <c r="I53" i="1"/>
  <c r="W53" i="1" s="1"/>
  <c r="M53" i="1"/>
  <c r="Q53" i="1"/>
  <c r="U53" i="1"/>
  <c r="I52" i="1"/>
  <c r="M52" i="1"/>
  <c r="Q52" i="1"/>
  <c r="U52" i="1"/>
  <c r="W52" i="1" s="1"/>
  <c r="I40" i="1"/>
  <c r="M40" i="1"/>
  <c r="W40" i="1" s="1"/>
  <c r="Y40" i="1" s="1"/>
  <c r="Q40" i="1"/>
  <c r="U40" i="1"/>
  <c r="I39" i="1"/>
  <c r="M39" i="1"/>
  <c r="Q39" i="1"/>
  <c r="U39" i="1"/>
  <c r="W39" i="1"/>
  <c r="I14" i="1"/>
  <c r="M14" i="1"/>
  <c r="Q14" i="1"/>
  <c r="U14" i="1"/>
  <c r="W14" i="1"/>
  <c r="I8" i="1"/>
  <c r="W8" i="1" s="1"/>
  <c r="Y8" i="1" s="1"/>
  <c r="M8" i="1"/>
  <c r="Q8" i="1"/>
  <c r="U8" i="1"/>
  <c r="S56" i="5"/>
  <c r="S55" i="5"/>
  <c r="S54" i="5"/>
  <c r="S53" i="5"/>
  <c r="S52" i="5"/>
  <c r="S51" i="5"/>
  <c r="O56" i="5"/>
  <c r="O55" i="5"/>
  <c r="K55" i="5"/>
  <c r="X55" i="1"/>
  <c r="Y55" i="1" s="1"/>
  <c r="O54" i="5"/>
  <c r="O53" i="5"/>
  <c r="K53" i="5"/>
  <c r="Y53" i="5" s="1"/>
  <c r="O52" i="5"/>
  <c r="O51" i="5"/>
  <c r="K56" i="5"/>
  <c r="Y56" i="5" s="1"/>
  <c r="K54" i="5"/>
  <c r="X54" i="1" s="1"/>
  <c r="Y54" i="1" s="1"/>
  <c r="K52" i="5"/>
  <c r="Y52" i="5" s="1"/>
  <c r="K51" i="5"/>
  <c r="Y51" i="5" s="1"/>
  <c r="P44" i="5"/>
  <c r="Q44" i="5"/>
  <c r="S44" i="5" s="1"/>
  <c r="R44" i="5"/>
  <c r="L44" i="5"/>
  <c r="O44" i="5" s="1"/>
  <c r="M44" i="5"/>
  <c r="N44" i="5"/>
  <c r="H44" i="5"/>
  <c r="I44" i="5"/>
  <c r="K44" i="5" s="1"/>
  <c r="J44" i="5"/>
  <c r="L35" i="5"/>
  <c r="O35" i="5" s="1"/>
  <c r="M35" i="5"/>
  <c r="N35" i="5"/>
  <c r="H35" i="5"/>
  <c r="I35" i="5"/>
  <c r="K35" i="5" s="1"/>
  <c r="J35" i="5"/>
  <c r="P35" i="5"/>
  <c r="S35" i="5" s="1"/>
  <c r="Q35" i="5"/>
  <c r="R35" i="5"/>
  <c r="P27" i="5"/>
  <c r="Q27" i="5"/>
  <c r="S27" i="5" s="1"/>
  <c r="R27" i="5"/>
  <c r="L27" i="5"/>
  <c r="O27" i="5" s="1"/>
  <c r="M27" i="5"/>
  <c r="N27" i="5"/>
  <c r="H27" i="5"/>
  <c r="I27" i="5"/>
  <c r="K27" i="5" s="1"/>
  <c r="Y27" i="5" s="1"/>
  <c r="J27" i="5"/>
  <c r="H16" i="5"/>
  <c r="K16" i="5" s="1"/>
  <c r="I16" i="5"/>
  <c r="J16" i="5"/>
  <c r="L16" i="5"/>
  <c r="M16" i="5"/>
  <c r="O16" i="5" s="1"/>
  <c r="N16" i="5"/>
  <c r="P16" i="5"/>
  <c r="Q16" i="5"/>
  <c r="R16" i="5"/>
  <c r="T16" i="5"/>
  <c r="U16" i="5"/>
  <c r="V16" i="5"/>
  <c r="W16" i="5" s="1"/>
  <c r="H59" i="5"/>
  <c r="I59" i="5"/>
  <c r="I61" i="5" s="1"/>
  <c r="J59" i="5"/>
  <c r="K59" i="5" s="1"/>
  <c r="L59" i="5"/>
  <c r="M59" i="5"/>
  <c r="M61" i="5" s="1"/>
  <c r="M62" i="5" s="1"/>
  <c r="M64" i="5" s="1"/>
  <c r="N59" i="5"/>
  <c r="O59" i="5"/>
  <c r="P59" i="5"/>
  <c r="S59" i="5" s="1"/>
  <c r="Q59" i="5"/>
  <c r="R59" i="5"/>
  <c r="T59" i="5"/>
  <c r="U59" i="5"/>
  <c r="V59" i="5"/>
  <c r="W59" i="5"/>
  <c r="T44" i="5"/>
  <c r="T61" i="5" s="1"/>
  <c r="T62" i="5" s="1"/>
  <c r="T64" i="5" s="1"/>
  <c r="T35" i="5"/>
  <c r="T27" i="5"/>
  <c r="U44" i="5"/>
  <c r="V44" i="5"/>
  <c r="W44" i="5" s="1"/>
  <c r="W61" i="5" s="1"/>
  <c r="U35" i="5"/>
  <c r="V35" i="5"/>
  <c r="W35" i="5"/>
  <c r="U27" i="5"/>
  <c r="U61" i="5"/>
  <c r="U62" i="5" s="1"/>
  <c r="U64" i="5" s="1"/>
  <c r="V27" i="5"/>
  <c r="D59" i="5"/>
  <c r="D44" i="5"/>
  <c r="D61" i="5" s="1"/>
  <c r="D35" i="5"/>
  <c r="D27" i="5"/>
  <c r="D16" i="5"/>
  <c r="K40" i="5"/>
  <c r="S40" i="5"/>
  <c r="O40" i="5"/>
  <c r="W40" i="5"/>
  <c r="X40" i="1"/>
  <c r="K39" i="5"/>
  <c r="X39" i="1" s="1"/>
  <c r="S39" i="5"/>
  <c r="O39" i="5"/>
  <c r="W39" i="5"/>
  <c r="K14" i="5"/>
  <c r="X14" i="1" s="1"/>
  <c r="Y14" i="1" s="1"/>
  <c r="O14" i="5"/>
  <c r="S14" i="5"/>
  <c r="W14" i="5"/>
  <c r="J42" i="2"/>
  <c r="J29" i="2"/>
  <c r="J34" i="2"/>
  <c r="J36" i="2"/>
  <c r="J44" i="2" s="1"/>
  <c r="I42" i="2"/>
  <c r="H42" i="2"/>
  <c r="G42" i="2"/>
  <c r="E42" i="2"/>
  <c r="F16" i="1"/>
  <c r="F59" i="1"/>
  <c r="F61" i="1" s="1"/>
  <c r="F62" i="1" s="1"/>
  <c r="F64" i="1" s="1"/>
  <c r="F70" i="1" s="1"/>
  <c r="F44" i="1"/>
  <c r="I44" i="1" s="1"/>
  <c r="F35" i="1"/>
  <c r="I35" i="1" s="1"/>
  <c r="F27" i="1"/>
  <c r="G16" i="1"/>
  <c r="G59" i="1"/>
  <c r="G44" i="1"/>
  <c r="G35" i="1"/>
  <c r="G27" i="1"/>
  <c r="I27" i="1" s="1"/>
  <c r="H16" i="1"/>
  <c r="H59" i="1"/>
  <c r="I59" i="1"/>
  <c r="H44" i="1"/>
  <c r="H35" i="1"/>
  <c r="H27" i="1"/>
  <c r="J16" i="1"/>
  <c r="M16" i="1" s="1"/>
  <c r="J59" i="1"/>
  <c r="J61" i="1" s="1"/>
  <c r="J62" i="1" s="1"/>
  <c r="J64" i="1" s="1"/>
  <c r="J70" i="1" s="1"/>
  <c r="J44" i="1"/>
  <c r="J35" i="1"/>
  <c r="J27" i="1"/>
  <c r="K16" i="1"/>
  <c r="K59" i="1"/>
  <c r="K61" i="1" s="1"/>
  <c r="K44" i="1"/>
  <c r="K35" i="1"/>
  <c r="K27" i="1"/>
  <c r="L16" i="1"/>
  <c r="L59" i="1"/>
  <c r="L44" i="1"/>
  <c r="L35" i="1"/>
  <c r="L27" i="1"/>
  <c r="L61" i="1"/>
  <c r="L62" i="1"/>
  <c r="L64" i="1" s="1"/>
  <c r="L70" i="1" s="1"/>
  <c r="N16" i="1"/>
  <c r="N59" i="1"/>
  <c r="N44" i="1"/>
  <c r="N35" i="1"/>
  <c r="N27" i="1"/>
  <c r="Q27" i="1" s="1"/>
  <c r="N61" i="1"/>
  <c r="N62" i="1" s="1"/>
  <c r="N64" i="1" s="1"/>
  <c r="N70" i="1" s="1"/>
  <c r="Q70" i="1" s="1"/>
  <c r="O35" i="1"/>
  <c r="P35" i="1"/>
  <c r="Q35" i="1" s="1"/>
  <c r="O16" i="1"/>
  <c r="Q16" i="1" s="1"/>
  <c r="P16" i="1"/>
  <c r="O59" i="1"/>
  <c r="P59" i="1"/>
  <c r="Q59" i="1"/>
  <c r="Q61" i="1" s="1"/>
  <c r="O44" i="1"/>
  <c r="P44" i="1"/>
  <c r="Q44" i="1"/>
  <c r="O27" i="1"/>
  <c r="O61" i="1" s="1"/>
  <c r="O62" i="1" s="1"/>
  <c r="O64" i="1" s="1"/>
  <c r="O70" i="1" s="1"/>
  <c r="P27" i="1"/>
  <c r="P61" i="1"/>
  <c r="P62" i="1"/>
  <c r="P64" i="1" s="1"/>
  <c r="P70" i="1" s="1"/>
  <c r="R16" i="1"/>
  <c r="R59" i="1"/>
  <c r="R44" i="1"/>
  <c r="R35" i="1"/>
  <c r="R27" i="1"/>
  <c r="U27" i="1" s="1"/>
  <c r="R61" i="1"/>
  <c r="R62" i="1" s="1"/>
  <c r="R64" i="1" s="1"/>
  <c r="R70" i="1" s="1"/>
  <c r="S27" i="1"/>
  <c r="T27" i="1"/>
  <c r="S16" i="1"/>
  <c r="S59" i="1"/>
  <c r="S61" i="1" s="1"/>
  <c r="S44" i="1"/>
  <c r="S35" i="1"/>
  <c r="T16" i="1"/>
  <c r="T62" i="1" s="1"/>
  <c r="T64" i="1" s="1"/>
  <c r="T70" i="1" s="1"/>
  <c r="T59" i="1"/>
  <c r="T61" i="1" s="1"/>
  <c r="T44" i="1"/>
  <c r="T35" i="1"/>
  <c r="D16" i="1"/>
  <c r="D59" i="1"/>
  <c r="D61" i="1" s="1"/>
  <c r="D62" i="1" s="1"/>
  <c r="D64" i="1" s="1"/>
  <c r="D70" i="1" s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I34" i="2"/>
  <c r="H34" i="2"/>
  <c r="H29" i="2"/>
  <c r="H36" i="2"/>
  <c r="H44" i="2" s="1"/>
  <c r="G34" i="2"/>
  <c r="E34" i="2"/>
  <c r="I29" i="2"/>
  <c r="G29" i="2"/>
  <c r="E29" i="2"/>
  <c r="E36" i="2" s="1"/>
  <c r="E44" i="2" s="1"/>
  <c r="A1" i="4"/>
  <c r="A1" i="5"/>
  <c r="AA7" i="1"/>
  <c r="A1" i="1"/>
  <c r="D58" i="4"/>
  <c r="D42" i="4"/>
  <c r="D31" i="4"/>
  <c r="D26" i="4"/>
  <c r="D34" i="4" s="1"/>
  <c r="D24" i="4"/>
  <c r="B58" i="4"/>
  <c r="B42" i="4"/>
  <c r="B24" i="4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O33" i="5"/>
  <c r="K33" i="5"/>
  <c r="W58" i="5"/>
  <c r="S58" i="5"/>
  <c r="O58" i="5"/>
  <c r="K58" i="5"/>
  <c r="W57" i="5"/>
  <c r="K57" i="5"/>
  <c r="X57" i="1" s="1"/>
  <c r="Y57" i="1" s="1"/>
  <c r="S57" i="5"/>
  <c r="O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K43" i="5"/>
  <c r="W42" i="5"/>
  <c r="S42" i="5"/>
  <c r="O42" i="5"/>
  <c r="K42" i="5"/>
  <c r="W41" i="5"/>
  <c r="K41" i="5"/>
  <c r="S41" i="5"/>
  <c r="O41" i="5"/>
  <c r="X41" i="1" s="1"/>
  <c r="Y41" i="1" s="1"/>
  <c r="I41" i="1"/>
  <c r="M41" i="1"/>
  <c r="Q41" i="1"/>
  <c r="U41" i="1"/>
  <c r="W41" i="1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K26" i="5"/>
  <c r="O26" i="5"/>
  <c r="X26" i="1"/>
  <c r="I26" i="1"/>
  <c r="W26" i="1" s="1"/>
  <c r="M26" i="1"/>
  <c r="Q26" i="1"/>
  <c r="U26" i="1"/>
  <c r="W25" i="5"/>
  <c r="S25" i="5"/>
  <c r="O25" i="5"/>
  <c r="Y25" i="5" s="1"/>
  <c r="K25" i="5"/>
  <c r="W24" i="5"/>
  <c r="S24" i="5"/>
  <c r="O24" i="5"/>
  <c r="K24" i="5"/>
  <c r="Y24" i="5"/>
  <c r="W23" i="5"/>
  <c r="X23" i="1" s="1"/>
  <c r="Y23" i="1" s="1"/>
  <c r="S23" i="5"/>
  <c r="O23" i="5"/>
  <c r="K23" i="5"/>
  <c r="I23" i="1"/>
  <c r="W23" i="1" s="1"/>
  <c r="M23" i="1"/>
  <c r="Q23" i="1"/>
  <c r="U23" i="1"/>
  <c r="W22" i="5"/>
  <c r="S22" i="5"/>
  <c r="O22" i="5"/>
  <c r="K22" i="5"/>
  <c r="W21" i="5"/>
  <c r="S21" i="5"/>
  <c r="X21" i="1" s="1"/>
  <c r="O21" i="5"/>
  <c r="K21" i="5"/>
  <c r="I21" i="1"/>
  <c r="M21" i="1"/>
  <c r="Q21" i="1"/>
  <c r="U21" i="1"/>
  <c r="W21" i="1" s="1"/>
  <c r="W20" i="5"/>
  <c r="S20" i="5"/>
  <c r="O20" i="5"/>
  <c r="K20" i="5"/>
  <c r="Y20" i="5" s="1"/>
  <c r="W15" i="5"/>
  <c r="K15" i="5"/>
  <c r="X15" i="1" s="1"/>
  <c r="S15" i="5"/>
  <c r="O15" i="5"/>
  <c r="I15" i="1"/>
  <c r="M15" i="1"/>
  <c r="Q15" i="1"/>
  <c r="U15" i="1"/>
  <c r="W15" i="1" s="1"/>
  <c r="Y15" i="1" s="1"/>
  <c r="W13" i="5"/>
  <c r="K13" i="5"/>
  <c r="X13" i="1" s="1"/>
  <c r="S13" i="5"/>
  <c r="O13" i="5"/>
  <c r="I13" i="1"/>
  <c r="W13" i="1" s="1"/>
  <c r="M13" i="1"/>
  <c r="Q13" i="1"/>
  <c r="U13" i="1"/>
  <c r="W12" i="5"/>
  <c r="S12" i="5"/>
  <c r="O12" i="5"/>
  <c r="K12" i="5"/>
  <c r="W11" i="5"/>
  <c r="K11" i="5"/>
  <c r="S11" i="5"/>
  <c r="O11" i="5"/>
  <c r="X11" i="1"/>
  <c r="I11" i="1"/>
  <c r="W11" i="1" s="1"/>
  <c r="Y11" i="1" s="1"/>
  <c r="M11" i="1"/>
  <c r="Q11" i="1"/>
  <c r="U11" i="1"/>
  <c r="W10" i="5"/>
  <c r="S10" i="5"/>
  <c r="O10" i="5"/>
  <c r="K10" i="5"/>
  <c r="W9" i="5"/>
  <c r="S9" i="5"/>
  <c r="O9" i="5"/>
  <c r="K9" i="5"/>
  <c r="W8" i="5"/>
  <c r="K8" i="5"/>
  <c r="Y8" i="5" s="1"/>
  <c r="O8" i="5"/>
  <c r="S8" i="5"/>
  <c r="W7" i="5"/>
  <c r="K7" i="5"/>
  <c r="O7" i="5"/>
  <c r="X7" i="1" s="1"/>
  <c r="X16" i="1" s="1"/>
  <c r="S7" i="5"/>
  <c r="Y7" i="5"/>
  <c r="I36" i="2"/>
  <c r="I44" i="2" s="1"/>
  <c r="G36" i="2"/>
  <c r="G44" i="2"/>
  <c r="J13" i="2"/>
  <c r="J19" i="2" s="1"/>
  <c r="I13" i="2"/>
  <c r="I19" i="2" s="1"/>
  <c r="H13" i="2"/>
  <c r="H19" i="2" s="1"/>
  <c r="G13" i="2"/>
  <c r="G19" i="2"/>
  <c r="E13" i="2"/>
  <c r="E19" i="2" s="1"/>
  <c r="B31" i="4"/>
  <c r="C31" i="4"/>
  <c r="C26" i="4"/>
  <c r="C34" i="4" s="1"/>
  <c r="B26" i="4"/>
  <c r="B34" i="4"/>
  <c r="C58" i="4"/>
  <c r="C42" i="4"/>
  <c r="C24" i="4"/>
  <c r="U33" i="1"/>
  <c r="I33" i="1"/>
  <c r="W33" i="1" s="1"/>
  <c r="M33" i="1"/>
  <c r="Q33" i="1"/>
  <c r="U58" i="1"/>
  <c r="U51" i="1"/>
  <c r="U50" i="1"/>
  <c r="U49" i="1"/>
  <c r="U48" i="1"/>
  <c r="U47" i="1"/>
  <c r="Q58" i="1"/>
  <c r="Q51" i="1"/>
  <c r="Q50" i="1"/>
  <c r="Q49" i="1"/>
  <c r="I49" i="1"/>
  <c r="M49" i="1"/>
  <c r="W49" i="1" s="1"/>
  <c r="Q48" i="1"/>
  <c r="I48" i="1"/>
  <c r="M48" i="1"/>
  <c r="W48" i="1" s="1"/>
  <c r="Q47" i="1"/>
  <c r="W47" i="1" s="1"/>
  <c r="M58" i="1"/>
  <c r="M51" i="1"/>
  <c r="W51" i="1" s="1"/>
  <c r="Y51" i="1" s="1"/>
  <c r="M50" i="1"/>
  <c r="M47" i="1"/>
  <c r="I47" i="1"/>
  <c r="I58" i="1"/>
  <c r="I51" i="1"/>
  <c r="I50" i="1"/>
  <c r="W50" i="1"/>
  <c r="U43" i="1"/>
  <c r="U42" i="1"/>
  <c r="U38" i="1"/>
  <c r="Q43" i="1"/>
  <c r="Q42" i="1"/>
  <c r="Q38" i="1"/>
  <c r="M43" i="1"/>
  <c r="M42" i="1"/>
  <c r="I42" i="1"/>
  <c r="W42" i="1" s="1"/>
  <c r="M38" i="1"/>
  <c r="I38" i="1"/>
  <c r="W38" i="1" s="1"/>
  <c r="I43" i="1"/>
  <c r="W43" i="1" s="1"/>
  <c r="U34" i="1"/>
  <c r="U32" i="1"/>
  <c r="U31" i="1"/>
  <c r="U30" i="1"/>
  <c r="Q34" i="1"/>
  <c r="Q32" i="1"/>
  <c r="Q31" i="1"/>
  <c r="W31" i="1" s="1"/>
  <c r="Y31" i="1" s="1"/>
  <c r="Q30" i="1"/>
  <c r="M34" i="1"/>
  <c r="M32" i="1"/>
  <c r="M31" i="1"/>
  <c r="I31" i="1"/>
  <c r="M30" i="1"/>
  <c r="I34" i="1"/>
  <c r="W34" i="1" s="1"/>
  <c r="Y34" i="1" s="1"/>
  <c r="I32" i="1"/>
  <c r="W32" i="1" s="1"/>
  <c r="I30" i="1"/>
  <c r="U12" i="1"/>
  <c r="U10" i="1"/>
  <c r="U9" i="1"/>
  <c r="U7" i="1"/>
  <c r="Q12" i="1"/>
  <c r="Q10" i="1"/>
  <c r="Q9" i="1"/>
  <c r="I9" i="1"/>
  <c r="W9" i="1" s="1"/>
  <c r="Y9" i="1" s="1"/>
  <c r="M9" i="1"/>
  <c r="Q7" i="1"/>
  <c r="M12" i="1"/>
  <c r="I12" i="1"/>
  <c r="W12" i="1" s="1"/>
  <c r="Y12" i="1" s="1"/>
  <c r="M10" i="1"/>
  <c r="M7" i="1"/>
  <c r="W7" i="1" s="1"/>
  <c r="I7" i="1"/>
  <c r="U25" i="1"/>
  <c r="U24" i="1"/>
  <c r="U22" i="1"/>
  <c r="U20" i="1"/>
  <c r="Q25" i="1"/>
  <c r="Q24" i="1"/>
  <c r="Q22" i="1"/>
  <c r="Q20" i="1"/>
  <c r="I20" i="1"/>
  <c r="M20" i="1"/>
  <c r="W20" i="1"/>
  <c r="M25" i="1"/>
  <c r="I25" i="1"/>
  <c r="W25" i="1" s="1"/>
  <c r="X25" i="1"/>
  <c r="M24" i="1"/>
  <c r="M22" i="1"/>
  <c r="I24" i="1"/>
  <c r="W24" i="1" s="1"/>
  <c r="Y24" i="1" s="1"/>
  <c r="I22" i="1"/>
  <c r="W22" i="1" s="1"/>
  <c r="I10" i="1"/>
  <c r="W10" i="1" s="1"/>
  <c r="Y10" i="1" s="1"/>
  <c r="X58" i="1"/>
  <c r="Y58" i="1" s="1"/>
  <c r="W58" i="1"/>
  <c r="Y23" i="5"/>
  <c r="X47" i="1"/>
  <c r="U35" i="1"/>
  <c r="U16" i="1"/>
  <c r="M35" i="1"/>
  <c r="U59" i="1"/>
  <c r="U61" i="1" s="1"/>
  <c r="U44" i="1"/>
  <c r="I16" i="1"/>
  <c r="M27" i="1"/>
  <c r="M44" i="1"/>
  <c r="M61" i="1" s="1"/>
  <c r="W30" i="1"/>
  <c r="W35" i="1" s="1"/>
  <c r="X48" i="1"/>
  <c r="M59" i="1"/>
  <c r="B37" i="4"/>
  <c r="B44" i="4"/>
  <c r="H61" i="1"/>
  <c r="H62" i="1" s="1"/>
  <c r="H64" i="1" s="1"/>
  <c r="H70" i="1" s="1"/>
  <c r="Y40" i="5"/>
  <c r="Q61" i="5"/>
  <c r="X20" i="1"/>
  <c r="Y20" i="1" s="1"/>
  <c r="B53" i="4"/>
  <c r="B47" i="4"/>
  <c r="B50" i="4"/>
  <c r="Y47" i="5"/>
  <c r="Y48" i="5"/>
  <c r="X49" i="1"/>
  <c r="Y57" i="5"/>
  <c r="Y58" i="5"/>
  <c r="R61" i="5"/>
  <c r="X52" i="1"/>
  <c r="Y52" i="1" s="1"/>
  <c r="X51" i="1"/>
  <c r="Y49" i="5"/>
  <c r="X50" i="1"/>
  <c r="Y50" i="1" s="1"/>
  <c r="X56" i="1"/>
  <c r="Y56" i="1" s="1"/>
  <c r="J61" i="5"/>
  <c r="J62" i="5"/>
  <c r="J64" i="5" s="1"/>
  <c r="Y50" i="5"/>
  <c r="X42" i="1"/>
  <c r="Y42" i="1" s="1"/>
  <c r="Q62" i="5"/>
  <c r="Q64" i="5" s="1"/>
  <c r="P61" i="5"/>
  <c r="P62" i="5"/>
  <c r="P64" i="5" s="1"/>
  <c r="Y38" i="5"/>
  <c r="Y41" i="5"/>
  <c r="Y42" i="5"/>
  <c r="X43" i="1"/>
  <c r="Y43" i="1" s="1"/>
  <c r="N61" i="5"/>
  <c r="X38" i="1"/>
  <c r="Y43" i="5"/>
  <c r="Y39" i="5"/>
  <c r="V61" i="5"/>
  <c r="V62" i="5" s="1"/>
  <c r="V64" i="5" s="1"/>
  <c r="Y31" i="5"/>
  <c r="Y32" i="5"/>
  <c r="X34" i="1"/>
  <c r="X30" i="1"/>
  <c r="Y30" i="1" s="1"/>
  <c r="X31" i="1"/>
  <c r="Y34" i="5"/>
  <c r="X33" i="1"/>
  <c r="Y33" i="1" s="1"/>
  <c r="X32" i="1"/>
  <c r="Y30" i="5"/>
  <c r="Y33" i="5"/>
  <c r="W27" i="5"/>
  <c r="Y26" i="5"/>
  <c r="R62" i="5"/>
  <c r="R64" i="5"/>
  <c r="N62" i="5"/>
  <c r="N64" i="5" s="1"/>
  <c r="Y21" i="5"/>
  <c r="L61" i="5"/>
  <c r="L62" i="5" s="1"/>
  <c r="L64" i="5" s="1"/>
  <c r="X24" i="1"/>
  <c r="X22" i="1"/>
  <c r="Y22" i="1" s="1"/>
  <c r="Y22" i="5"/>
  <c r="H61" i="5"/>
  <c r="H62" i="5"/>
  <c r="H64" i="5" s="1"/>
  <c r="Y15" i="5"/>
  <c r="X8" i="1"/>
  <c r="Y10" i="5"/>
  <c r="Y11" i="5"/>
  <c r="Y12" i="5"/>
  <c r="Y13" i="5"/>
  <c r="S16" i="5"/>
  <c r="Y14" i="5"/>
  <c r="X9" i="1"/>
  <c r="X10" i="1"/>
  <c r="X12" i="1"/>
  <c r="Y9" i="5"/>
  <c r="Y59" i="5" l="1"/>
  <c r="K61" i="5"/>
  <c r="Y26" i="1"/>
  <c r="S62" i="1"/>
  <c r="S64" i="1" s="1"/>
  <c r="S70" i="1" s="1"/>
  <c r="K62" i="1"/>
  <c r="K64" i="1" s="1"/>
  <c r="K70" i="1" s="1"/>
  <c r="Y44" i="5"/>
  <c r="C44" i="4"/>
  <c r="C37" i="4"/>
  <c r="I61" i="1"/>
  <c r="I62" i="1" s="1"/>
  <c r="I64" i="1" s="1"/>
  <c r="S61" i="5"/>
  <c r="S62" i="5" s="1"/>
  <c r="S64" i="5" s="1"/>
  <c r="W62" i="5"/>
  <c r="W64" i="5" s="1"/>
  <c r="Y47" i="1"/>
  <c r="W59" i="1"/>
  <c r="Y35" i="5"/>
  <c r="Y48" i="1"/>
  <c r="W44" i="1"/>
  <c r="Y38" i="1"/>
  <c r="D44" i="4"/>
  <c r="D37" i="4"/>
  <c r="U70" i="1"/>
  <c r="D62" i="5"/>
  <c r="D64" i="5" s="1"/>
  <c r="I62" i="5"/>
  <c r="I64" i="5" s="1"/>
  <c r="X27" i="1"/>
  <c r="Y21" i="1"/>
  <c r="Q62" i="1"/>
  <c r="Q64" i="1" s="1"/>
  <c r="M70" i="1"/>
  <c r="K62" i="5"/>
  <c r="Y16" i="5"/>
  <c r="O61" i="5"/>
  <c r="O62" i="5" s="1"/>
  <c r="O64" i="5" s="1"/>
  <c r="W27" i="1"/>
  <c r="U62" i="1"/>
  <c r="U64" i="1" s="1"/>
  <c r="Y7" i="1"/>
  <c r="W16" i="1"/>
  <c r="Y32" i="1"/>
  <c r="Y49" i="1"/>
  <c r="Y25" i="1"/>
  <c r="Y13" i="1"/>
  <c r="M62" i="1"/>
  <c r="M64" i="1" s="1"/>
  <c r="Y39" i="1"/>
  <c r="X44" i="1"/>
  <c r="X35" i="1"/>
  <c r="Y35" i="1" s="1"/>
  <c r="Y54" i="5"/>
  <c r="G61" i="1"/>
  <c r="G62" i="1" s="1"/>
  <c r="G64" i="1" s="1"/>
  <c r="G70" i="1" s="1"/>
  <c r="I70" i="1" s="1"/>
  <c r="X53" i="1"/>
  <c r="K64" i="5" l="1"/>
  <c r="Y64" i="5" s="1"/>
  <c r="Y62" i="5"/>
  <c r="D47" i="4"/>
  <c r="D50" i="4" s="1"/>
  <c r="D53" i="4"/>
  <c r="Y16" i="1"/>
  <c r="Y44" i="1"/>
  <c r="Y27" i="1"/>
  <c r="Y61" i="5"/>
  <c r="C53" i="4"/>
  <c r="C47" i="4"/>
  <c r="C50" i="4" s="1"/>
  <c r="Y53" i="1"/>
  <c r="X59" i="1"/>
  <c r="W61" i="1"/>
  <c r="W62" i="1" s="1"/>
  <c r="W64" i="1" s="1"/>
  <c r="Y59" i="1" l="1"/>
  <c r="X61" i="1"/>
  <c r="Y61" i="1" l="1"/>
  <c r="X62" i="1"/>
  <c r="Y62" i="1" l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<sst xmlns="http://schemas.openxmlformats.org/spreadsheetml/2006/main" count="283" uniqueCount="188">
  <si>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</si>
  <si>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</si>
  <si>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</si>
  <si>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</si>
  <si>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</si>
  <si>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</si>
  <si>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</si>
  <si>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</si>
  <si>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</si>
  <si>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</si>
  <si>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</si>
  <si>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</si>
  <si>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</si>
  <si>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</si>
  <si>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</si>
  <si>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</si>
  <si>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</si>
  <si>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</si>
  <si>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</si>
  <si>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</si>
  <si>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</si>
  <si>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</si>
  <si>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</si>
  <si>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</si>
  <si>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</si>
  <si>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</si>
  <si>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</si>
  <si>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</si>
  <si>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</si>
  <si>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</si>
  <si>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</si>
  <si>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</si>
  <si>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</si>
  <si>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</si>
  <si>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</si>
  <si>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</si>
  <si>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</si>
  <si>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</si>
  <si>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</si>
  <si>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</si>
  <si>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</si>
  <si>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</si>
  <si>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</si>
  <si>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</si>
  <si>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</si>
  <si>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</si>
  <si>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</si>
  <si>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</si>
  <si>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</si>
  <si>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</si>
  <si>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</si>
  <si>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</si>
  <si>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</si>
  <si>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</si>
  <si>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</si>
  <si>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</si>
  <si>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</si>
  <si>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</si>
  <si>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</si>
  <si>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</si>
  <si>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</si>
  <si>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</si>
  <si>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</si>
  <si>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</si>
  <si>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</si>
  <si>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</si>
  <si>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</si>
  <si>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</si>
  <si>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</si>
  <si>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</si>
  <si>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</si>
  <si>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</si>
  <si>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</si>
  <si>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</si>
  <si>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</si>
  <si>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</si>
  <si>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</si>
  <si>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</si>
  <si>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</si>
  <si>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</si>
  <si>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</si>
  <si>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</si>
  <si>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</si>
  <si>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</si>
  <si>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</si>
  <si>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</si>
  <si>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</si>
  <si>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</si>
  <si>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</si>
  <si>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</si>
  <si>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</si>
  <si>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</si>
  <si>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</si>
  <si>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</si>
  <si>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</si>
  <si>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</si>
  <si>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</si>
  <si>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</si>
  <si>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</si>
  <si>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</si>
  <si>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</si>
  <si>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</si>
  <si>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</si>
  <si>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</si>
  <si>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</si>
  <si>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</si>
  <si>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</si>
  <si>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</si>
  <si>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</si>
  <si>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</si>
  <si>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</si>
  <si>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</si>
  <si>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</si>
  <si>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</si>
  <si>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</si>
  <si>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</si>
  <si>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</si>
  <si>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</si>
  <si>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</si>
  <si>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</si>
  <si>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</si>
  <si>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</si>
  <si>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</si>
  <si>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</si>
  <si>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</si>
  <si>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</si>
  <si>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</si>
  <si>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</si>
  <si>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</si>
  <si>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</si>
  <si>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</si>
  <si>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</si>
  <si>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</si>
  <si>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</si>
  <si>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</si>
  <si>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</si>
  <si>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</si>
  <si>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</si>
  <si>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</si>
  <si>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</si>
  <si>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</si>
  <si>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</si>
  <si>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</si>
  <si>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</si>
  <si>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</si>
  <si>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</si>
  <si>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</si>
  <si>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</si>
  <si>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</si>
  <si>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</si>
  <si>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</si>
  <si>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</si>
  <si>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</si>
  <si>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</si>
  <si>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</si>
  <si>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</si>
  <si>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</si>
  <si>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</si>
  <si>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</si>
  <si>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</si>
  <si>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</si>
  <si>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</si>
  <si>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</si>
  <si>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</si>
  <si>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</si>
  <si>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</si>
  <si>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</si>
  <si>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</si>
  <si>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</si>
  <si>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</si>
  <si>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</si>
  <si>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</si>
  <si>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</si>
  <si>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</si>
  <si>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</si>
  <si>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</si>
  <si>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</si>
  <si>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</si>
  <si>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</si>
  <si>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</si>
  <si>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</si>
  <si>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</si>
  <si>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D.C. Preparatory Academy</t>
  </si>
  <si>
    <t>Rachel Dias</t>
  </si>
  <si>
    <t>rdias@dcprep.org</t>
  </si>
  <si>
    <t>2020-21</t>
  </si>
  <si>
    <t>202-635-4590</t>
  </si>
  <si>
    <t>DC PCSB Budget Reporting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</si>
</sst>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28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4" fontId="62" fillId="0" borderId="0" xfId="980" applyFont="1" applyBorder="1"/>
    <xf numFmtId="43" fontId="22" fillId="0" borderId="0" xfId="1" applyFont="1" applyFill="1" applyBorder="1"/>
    <xf numFmtId="43" fontId="62" fillId="0" borderId="0" xfId="1" applyFont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71" fillId="61" borderId="0" xfId="981" applyFont="1" applyFill="1"/>
    <xf numFmtId="165" fontId="22" fillId="0" borderId="3" xfId="1" applyNumberFormat="1" applyFont="1" applyFill="1" applyBorder="1"/>
    <xf numFmtId="175" fontId="22" fillId="0" borderId="3" xfId="980" applyNumberFormat="1" applyFont="1" applyFill="1" applyBorder="1"/>
    <xf numFmtId="0" fontId="3" fillId="2" borderId="4" xfId="1" applyNumberFormat="1" applyFont="1" applyFill="1" applyBorder="1" applyAlignment="1">
      <alignment horizontal="center"/>
    </xf>
    <xf numFmtId="0" fontId="22" fillId="0" borderId="3" xfId="1" applyNumberFormat="1" applyFont="1" applyFill="1" applyBorder="1" applyAlignment="1">
      <alignment horizontal="center"/>
    </xf>
    <xf numFmtId="165" fontId="62" fillId="0" borderId="0" xfId="1" applyNumberFormat="1" applyFont="1" applyBorder="1"/>
    <xf numFmtId="165" fontId="22" fillId="0" borderId="0" xfId="1" applyNumberFormat="1" applyFont="1"/>
    <xf numFmtId="165" fontId="22" fillId="0" borderId="0" xfId="2" applyNumberFormat="1" applyFont="1"/>
    <xf numFmtId="175" fontId="22" fillId="0" borderId="3" xfId="980" applyNumberFormat="1" applyFont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1" builtinId="8"/>
    <cellStyle name="Hyperlink 2" xfId="14" xr:uid="{00000000-0005-0000-0000-000072010000}"/>
    <cellStyle name="Input 2" xfId="387" xr:uid="{00000000-0005-0000-0000-000073010000}"/>
    <cellStyle name="Input 2 2" xfId="388" xr:uid="{00000000-0005-0000-0000-000074010000}"/>
    <cellStyle name="Input 3" xfId="389" xr:uid="{00000000-0005-0000-0000-000075010000}"/>
    <cellStyle name="Input 3 10" xfId="390" xr:uid="{00000000-0005-0000-0000-000076010000}"/>
    <cellStyle name="Input 3 10 2" xfId="391" xr:uid="{00000000-0005-0000-0000-000077010000}"/>
    <cellStyle name="Input 3 11" xfId="392" xr:uid="{00000000-0005-0000-0000-000078010000}"/>
    <cellStyle name="Input 3 2" xfId="393" xr:uid="{00000000-0005-0000-0000-000079010000}"/>
    <cellStyle name="Input 3 2 10" xfId="394" xr:uid="{00000000-0005-0000-0000-00007A010000}"/>
    <cellStyle name="Input 3 2 2" xfId="395" xr:uid="{00000000-0005-0000-0000-00007B010000}"/>
    <cellStyle name="Input 3 2 2 2" xfId="396" xr:uid="{00000000-0005-0000-0000-00007C010000}"/>
    <cellStyle name="Input 3 2 2 2 2" xfId="397" xr:uid="{00000000-0005-0000-0000-00007D010000}"/>
    <cellStyle name="Input 3 2 2 3" xfId="398" xr:uid="{00000000-0005-0000-0000-00007E010000}"/>
    <cellStyle name="Input 3 2 3" xfId="399" xr:uid="{00000000-0005-0000-0000-00007F010000}"/>
    <cellStyle name="Input 3 2 3 2" xfId="400" xr:uid="{00000000-0005-0000-0000-000080010000}"/>
    <cellStyle name="Input 3 2 3 2 2" xfId="401" xr:uid="{00000000-0005-0000-0000-000081010000}"/>
    <cellStyle name="Input 3 2 3 3" xfId="402" xr:uid="{00000000-0005-0000-0000-000082010000}"/>
    <cellStyle name="Input 3 2 4" xfId="403" xr:uid="{00000000-0005-0000-0000-000083010000}"/>
    <cellStyle name="Input 3 2 4 2" xfId="404" xr:uid="{00000000-0005-0000-0000-000084010000}"/>
    <cellStyle name="Input 3 2 4 2 2" xfId="405" xr:uid="{00000000-0005-0000-0000-000085010000}"/>
    <cellStyle name="Input 3 2 4 3" xfId="406" xr:uid="{00000000-0005-0000-0000-000086010000}"/>
    <cellStyle name="Input 3 2 5" xfId="407" xr:uid="{00000000-0005-0000-0000-000087010000}"/>
    <cellStyle name="Input 3 2 5 2" xfId="408" xr:uid="{00000000-0005-0000-0000-000088010000}"/>
    <cellStyle name="Input 3 2 5 2 2" xfId="409" xr:uid="{00000000-0005-0000-0000-000089010000}"/>
    <cellStyle name="Input 3 2 5 3" xfId="410" xr:uid="{00000000-0005-0000-0000-00008A010000}"/>
    <cellStyle name="Input 3 2 6" xfId="411" xr:uid="{00000000-0005-0000-0000-00008B010000}"/>
    <cellStyle name="Input 3 2 6 2" xfId="412" xr:uid="{00000000-0005-0000-0000-00008C010000}"/>
    <cellStyle name="Input 3 2 6 2 2" xfId="413" xr:uid="{00000000-0005-0000-0000-00008D010000}"/>
    <cellStyle name="Input 3 2 6 3" xfId="414" xr:uid="{00000000-0005-0000-0000-00008E010000}"/>
    <cellStyle name="Input 3 2 7" xfId="415" xr:uid="{00000000-0005-0000-0000-00008F010000}"/>
    <cellStyle name="Input 3 2 7 2" xfId="416" xr:uid="{00000000-0005-0000-0000-000090010000}"/>
    <cellStyle name="Input 3 2 7 2 2" xfId="417" xr:uid="{00000000-0005-0000-0000-000091010000}"/>
    <cellStyle name="Input 3 2 7 3" xfId="418" xr:uid="{00000000-0005-0000-0000-000092010000}"/>
    <cellStyle name="Input 3 2 8" xfId="419" xr:uid="{00000000-0005-0000-0000-000093010000}"/>
    <cellStyle name="Input 3 2 8 2" xfId="420" xr:uid="{00000000-0005-0000-0000-000094010000}"/>
    <cellStyle name="Input 3 2 8 2 2" xfId="421" xr:uid="{00000000-0005-0000-0000-000095010000}"/>
    <cellStyle name="Input 3 2 8 3" xfId="422" xr:uid="{00000000-0005-0000-0000-000096010000}"/>
    <cellStyle name="Input 3 2 9" xfId="423" xr:uid="{00000000-0005-0000-0000-000097010000}"/>
    <cellStyle name="Input 3 2 9 2" xfId="424" xr:uid="{00000000-0005-0000-0000-000098010000}"/>
    <cellStyle name="Input 3 3" xfId="425" xr:uid="{00000000-0005-0000-0000-000099010000}"/>
    <cellStyle name="Input 3 3 2" xfId="426" xr:uid="{00000000-0005-0000-0000-00009A010000}"/>
    <cellStyle name="Input 3 3 2 2" xfId="427" xr:uid="{00000000-0005-0000-0000-00009B010000}"/>
    <cellStyle name="Input 3 3 3" xfId="428" xr:uid="{00000000-0005-0000-0000-00009C010000}"/>
    <cellStyle name="Input 3 4" xfId="429" xr:uid="{00000000-0005-0000-0000-00009D010000}"/>
    <cellStyle name="Input 3 4 2" xfId="430" xr:uid="{00000000-0005-0000-0000-00009E010000}"/>
    <cellStyle name="Input 3 4 2 2" xfId="431" xr:uid="{00000000-0005-0000-0000-00009F010000}"/>
    <cellStyle name="Input 3 4 3" xfId="432" xr:uid="{00000000-0005-0000-0000-0000A0010000}"/>
    <cellStyle name="Input 3 5" xfId="433" xr:uid="{00000000-0005-0000-0000-0000A1010000}"/>
    <cellStyle name="Input 3 5 2" xfId="434" xr:uid="{00000000-0005-0000-0000-0000A2010000}"/>
    <cellStyle name="Input 3 5 2 2" xfId="435" xr:uid="{00000000-0005-0000-0000-0000A3010000}"/>
    <cellStyle name="Input 3 5 3" xfId="436" xr:uid="{00000000-0005-0000-0000-0000A4010000}"/>
    <cellStyle name="Input 3 6" xfId="437" xr:uid="{00000000-0005-0000-0000-0000A5010000}"/>
    <cellStyle name="Input 3 6 2" xfId="438" xr:uid="{00000000-0005-0000-0000-0000A6010000}"/>
    <cellStyle name="Input 3 6 2 2" xfId="439" xr:uid="{00000000-0005-0000-0000-0000A7010000}"/>
    <cellStyle name="Input 3 6 3" xfId="440" xr:uid="{00000000-0005-0000-0000-0000A8010000}"/>
    <cellStyle name="Input 3 7" xfId="441" xr:uid="{00000000-0005-0000-0000-0000A9010000}"/>
    <cellStyle name="Input 3 7 2" xfId="442" xr:uid="{00000000-0005-0000-0000-0000AA010000}"/>
    <cellStyle name="Input 3 7 2 2" xfId="443" xr:uid="{00000000-0005-0000-0000-0000AB010000}"/>
    <cellStyle name="Input 3 7 3" xfId="444" xr:uid="{00000000-0005-0000-0000-0000AC010000}"/>
    <cellStyle name="Input 3 8" xfId="445" xr:uid="{00000000-0005-0000-0000-0000AD010000}"/>
    <cellStyle name="Input 3 8 2" xfId="446" xr:uid="{00000000-0005-0000-0000-0000AE010000}"/>
    <cellStyle name="Input 3 8 2 2" xfId="447" xr:uid="{00000000-0005-0000-0000-0000AF010000}"/>
    <cellStyle name="Input 3 8 3" xfId="448" xr:uid="{00000000-0005-0000-0000-0000B0010000}"/>
    <cellStyle name="Input 3 9" xfId="449" xr:uid="{00000000-0005-0000-0000-0000B1010000}"/>
    <cellStyle name="Input 3 9 2" xfId="450" xr:uid="{00000000-0005-0000-0000-0000B2010000}"/>
    <cellStyle name="Input 3 9 2 2" xfId="451" xr:uid="{00000000-0005-0000-0000-0000B3010000}"/>
    <cellStyle name="Input 3 9 3" xfId="452" xr:uid="{00000000-0005-0000-0000-0000B4010000}"/>
    <cellStyle name="Input 4" xfId="453" xr:uid="{00000000-0005-0000-0000-0000B5010000}"/>
    <cellStyle name="Input 4 10" xfId="454" xr:uid="{00000000-0005-0000-0000-0000B6010000}"/>
    <cellStyle name="Input 4 10 2" xfId="455" xr:uid="{00000000-0005-0000-0000-0000B7010000}"/>
    <cellStyle name="Input 4 11" xfId="456" xr:uid="{00000000-0005-0000-0000-0000B8010000}"/>
    <cellStyle name="Input 4 2" xfId="457" xr:uid="{00000000-0005-0000-0000-0000B9010000}"/>
    <cellStyle name="Input 4 2 10" xfId="458" xr:uid="{00000000-0005-0000-0000-0000BA010000}"/>
    <cellStyle name="Input 4 2 2" xfId="459" xr:uid="{00000000-0005-0000-0000-0000BB010000}"/>
    <cellStyle name="Input 4 2 2 2" xfId="460" xr:uid="{00000000-0005-0000-0000-0000BC010000}"/>
    <cellStyle name="Input 4 2 2 2 2" xfId="461" xr:uid="{00000000-0005-0000-0000-0000BD010000}"/>
    <cellStyle name="Input 4 2 2 3" xfId="462" xr:uid="{00000000-0005-0000-0000-0000BE010000}"/>
    <cellStyle name="Input 4 2 3" xfId="463" xr:uid="{00000000-0005-0000-0000-0000BF010000}"/>
    <cellStyle name="Input 4 2 3 2" xfId="464" xr:uid="{00000000-0005-0000-0000-0000C0010000}"/>
    <cellStyle name="Input 4 2 3 2 2" xfId="465" xr:uid="{00000000-0005-0000-0000-0000C1010000}"/>
    <cellStyle name="Input 4 2 3 3" xfId="466" xr:uid="{00000000-0005-0000-0000-0000C2010000}"/>
    <cellStyle name="Input 4 2 4" xfId="467" xr:uid="{00000000-0005-0000-0000-0000C3010000}"/>
    <cellStyle name="Input 4 2 4 2" xfId="468" xr:uid="{00000000-0005-0000-0000-0000C4010000}"/>
    <cellStyle name="Input 4 2 4 2 2" xfId="469" xr:uid="{00000000-0005-0000-0000-0000C5010000}"/>
    <cellStyle name="Input 4 2 4 3" xfId="470" xr:uid="{00000000-0005-0000-0000-0000C6010000}"/>
    <cellStyle name="Input 4 2 5" xfId="471" xr:uid="{00000000-0005-0000-0000-0000C7010000}"/>
    <cellStyle name="Input 4 2 5 2" xfId="472" xr:uid="{00000000-0005-0000-0000-0000C8010000}"/>
    <cellStyle name="Input 4 2 5 2 2" xfId="473" xr:uid="{00000000-0005-0000-0000-0000C9010000}"/>
    <cellStyle name="Input 4 2 5 3" xfId="474" xr:uid="{00000000-0005-0000-0000-0000CA010000}"/>
    <cellStyle name="Input 4 2 6" xfId="475" xr:uid="{00000000-0005-0000-0000-0000CB010000}"/>
    <cellStyle name="Input 4 2 6 2" xfId="476" xr:uid="{00000000-0005-0000-0000-0000CC010000}"/>
    <cellStyle name="Input 4 2 6 2 2" xfId="477" xr:uid="{00000000-0005-0000-0000-0000CD010000}"/>
    <cellStyle name="Input 4 2 6 3" xfId="478" xr:uid="{00000000-0005-0000-0000-0000CE010000}"/>
    <cellStyle name="Input 4 2 7" xfId="479" xr:uid="{00000000-0005-0000-0000-0000CF010000}"/>
    <cellStyle name="Input 4 2 7 2" xfId="480" xr:uid="{00000000-0005-0000-0000-0000D0010000}"/>
    <cellStyle name="Input 4 2 7 2 2" xfId="481" xr:uid="{00000000-0005-0000-0000-0000D1010000}"/>
    <cellStyle name="Input 4 2 7 3" xfId="482" xr:uid="{00000000-0005-0000-0000-0000D2010000}"/>
    <cellStyle name="Input 4 2 8" xfId="483" xr:uid="{00000000-0005-0000-0000-0000D3010000}"/>
    <cellStyle name="Input 4 2 8 2" xfId="484" xr:uid="{00000000-0005-0000-0000-0000D4010000}"/>
    <cellStyle name="Input 4 2 8 2 2" xfId="485" xr:uid="{00000000-0005-0000-0000-0000D5010000}"/>
    <cellStyle name="Input 4 2 8 3" xfId="486" xr:uid="{00000000-0005-0000-0000-0000D6010000}"/>
    <cellStyle name="Input 4 2 9" xfId="487" xr:uid="{00000000-0005-0000-0000-0000D7010000}"/>
    <cellStyle name="Input 4 2 9 2" xfId="488" xr:uid="{00000000-0005-0000-0000-0000D8010000}"/>
    <cellStyle name="Input 4 3" xfId="489" xr:uid="{00000000-0005-0000-0000-0000D9010000}"/>
    <cellStyle name="Input 4 3 2" xfId="490" xr:uid="{00000000-0005-0000-0000-0000DA010000}"/>
    <cellStyle name="Input 4 3 2 2" xfId="491" xr:uid="{00000000-0005-0000-0000-0000DB010000}"/>
    <cellStyle name="Input 4 3 3" xfId="492" xr:uid="{00000000-0005-0000-0000-0000DC010000}"/>
    <cellStyle name="Input 4 4" xfId="493" xr:uid="{00000000-0005-0000-0000-0000DD010000}"/>
    <cellStyle name="Input 4 4 2" xfId="494" xr:uid="{00000000-0005-0000-0000-0000DE010000}"/>
    <cellStyle name="Input 4 4 2 2" xfId="495" xr:uid="{00000000-0005-0000-0000-0000DF010000}"/>
    <cellStyle name="Input 4 4 3" xfId="496" xr:uid="{00000000-0005-0000-0000-0000E0010000}"/>
    <cellStyle name="Input 4 5" xfId="497" xr:uid="{00000000-0005-0000-0000-0000E1010000}"/>
    <cellStyle name="Input 4 5 2" xfId="498" xr:uid="{00000000-0005-0000-0000-0000E2010000}"/>
    <cellStyle name="Input 4 5 2 2" xfId="499" xr:uid="{00000000-0005-0000-0000-0000E3010000}"/>
    <cellStyle name="Input 4 5 3" xfId="500" xr:uid="{00000000-0005-0000-0000-0000E4010000}"/>
    <cellStyle name="Input 4 6" xfId="501" xr:uid="{00000000-0005-0000-0000-0000E5010000}"/>
    <cellStyle name="Input 4 6 2" xfId="502" xr:uid="{00000000-0005-0000-0000-0000E6010000}"/>
    <cellStyle name="Input 4 6 2 2" xfId="503" xr:uid="{00000000-0005-0000-0000-0000E7010000}"/>
    <cellStyle name="Input 4 6 3" xfId="504" xr:uid="{00000000-0005-0000-0000-0000E8010000}"/>
    <cellStyle name="Input 4 7" xfId="505" xr:uid="{00000000-0005-0000-0000-0000E9010000}"/>
    <cellStyle name="Input 4 7 2" xfId="506" xr:uid="{00000000-0005-0000-0000-0000EA010000}"/>
    <cellStyle name="Input 4 7 2 2" xfId="507" xr:uid="{00000000-0005-0000-0000-0000EB010000}"/>
    <cellStyle name="Input 4 7 3" xfId="508" xr:uid="{00000000-0005-0000-0000-0000EC010000}"/>
    <cellStyle name="Input 4 8" xfId="509" xr:uid="{00000000-0005-0000-0000-0000ED010000}"/>
    <cellStyle name="Input 4 8 2" xfId="510" xr:uid="{00000000-0005-0000-0000-0000EE010000}"/>
    <cellStyle name="Input 4 8 2 2" xfId="511" xr:uid="{00000000-0005-0000-0000-0000EF010000}"/>
    <cellStyle name="Input 4 8 3" xfId="512" xr:uid="{00000000-0005-0000-0000-0000F0010000}"/>
    <cellStyle name="Input 4 9" xfId="513" xr:uid="{00000000-0005-0000-0000-0000F1010000}"/>
    <cellStyle name="Input 4 9 2" xfId="514" xr:uid="{00000000-0005-0000-0000-0000F2010000}"/>
    <cellStyle name="Input 4 9 2 2" xfId="515" xr:uid="{00000000-0005-0000-0000-0000F3010000}"/>
    <cellStyle name="Input 4 9 3" xfId="516" xr:uid="{00000000-0005-0000-0000-0000F4010000}"/>
    <cellStyle name="Invisible" xfId="517" xr:uid="{00000000-0005-0000-0000-0000F5010000}"/>
    <cellStyle name="Linked Cell 2" xfId="518" xr:uid="{00000000-0005-0000-0000-0000F6010000}"/>
    <cellStyle name="Linked Cell 2 2" xfId="519" xr:uid="{00000000-0005-0000-0000-0000F7010000}"/>
    <cellStyle name="Linked Cell 3" xfId="520" xr:uid="{00000000-0005-0000-0000-0000F8010000}"/>
    <cellStyle name="Linked Cell 4" xfId="521" xr:uid="{00000000-0005-0000-0000-0000F9010000}"/>
    <cellStyle name="Neutral 2" xfId="522" xr:uid="{00000000-0005-0000-0000-0000FA010000}"/>
    <cellStyle name="Neutral 2 2" xfId="523" xr:uid="{00000000-0005-0000-0000-0000FB010000}"/>
    <cellStyle name="Neutral 3" xfId="524" xr:uid="{00000000-0005-0000-0000-0000FC010000}"/>
    <cellStyle name="Neutral 4" xfId="525" xr:uid="{00000000-0005-0000-0000-0000FD010000}"/>
    <cellStyle name="NewColumnHeaderNormal" xfId="526" xr:uid="{00000000-0005-0000-0000-0000FE010000}"/>
    <cellStyle name="NewSectionHeaderNormal" xfId="527" xr:uid="{00000000-0005-0000-0000-0000FF010000}"/>
    <cellStyle name="NewTitleNormal" xfId="528" xr:uid="{00000000-0005-0000-0000-000000020000}"/>
    <cellStyle name="Normal" xfId="0" builtinId="0"/>
    <cellStyle name="Normal 10" xfId="529" xr:uid="{00000000-0005-0000-0000-000002020000}"/>
    <cellStyle name="Normal 11" xfId="530" xr:uid="{00000000-0005-0000-0000-000003020000}"/>
    <cellStyle name="Normal 2" xfId="15" xr:uid="{00000000-0005-0000-0000-000004020000}"/>
    <cellStyle name="Normal 2 2" xfId="16" xr:uid="{00000000-0005-0000-0000-000005020000}"/>
    <cellStyle name="Normal 2 2 2" xfId="28" xr:uid="{00000000-0005-0000-0000-000006020000}"/>
    <cellStyle name="Normal 2 2 2 2" xfId="29" xr:uid="{00000000-0005-0000-0000-000007020000}"/>
    <cellStyle name="Normal 2 2 2 3" xfId="531" xr:uid="{00000000-0005-0000-0000-000008020000}"/>
    <cellStyle name="Normal 2 3" xfId="532" xr:uid="{00000000-0005-0000-0000-000009020000}"/>
    <cellStyle name="Normal 2 4" xfId="533" xr:uid="{00000000-0005-0000-0000-00000A020000}"/>
    <cellStyle name="Normal 2 5" xfId="534" xr:uid="{00000000-0005-0000-0000-00000B020000}"/>
    <cellStyle name="Normal 3" xfId="17" xr:uid="{00000000-0005-0000-0000-00000C020000}"/>
    <cellStyle name="Normal 3 2" xfId="535" xr:uid="{00000000-0005-0000-0000-00000D020000}"/>
    <cellStyle name="Normal 3 2 2" xfId="536" xr:uid="{00000000-0005-0000-0000-00000E020000}"/>
    <cellStyle name="Normal 3 2 2 2" xfId="537" xr:uid="{00000000-0005-0000-0000-00000F020000}"/>
    <cellStyle name="Normal 3 2 2 3" xfId="538" xr:uid="{00000000-0005-0000-0000-000010020000}"/>
    <cellStyle name="Normal 3 3" xfId="539" xr:uid="{00000000-0005-0000-0000-000011020000}"/>
    <cellStyle name="Normal 4" xfId="18" xr:uid="{00000000-0005-0000-0000-000012020000}"/>
    <cellStyle name="Normal 4 2" xfId="19" xr:uid="{00000000-0005-0000-0000-000013020000}"/>
    <cellStyle name="Normal 4 2 2" xfId="540" xr:uid="{00000000-0005-0000-0000-000014020000}"/>
    <cellStyle name="Normal 4 2 3" xfId="541" xr:uid="{00000000-0005-0000-0000-000015020000}"/>
    <cellStyle name="Normal 5" xfId="20" xr:uid="{00000000-0005-0000-0000-000016020000}"/>
    <cellStyle name="Normal 5 2" xfId="31" xr:uid="{00000000-0005-0000-0000-000017020000}"/>
    <cellStyle name="Normal 5 2 2" xfId="542" xr:uid="{00000000-0005-0000-0000-000018020000}"/>
    <cellStyle name="Normal 5 2 3" xfId="543" xr:uid="{00000000-0005-0000-0000-000019020000}"/>
    <cellStyle name="Normal 5 2 4" xfId="544" xr:uid="{00000000-0005-0000-0000-00001A020000}"/>
    <cellStyle name="Normal 5 3" xfId="545" xr:uid="{00000000-0005-0000-0000-00001B020000}"/>
    <cellStyle name="Normal 5 3 2" xfId="546" xr:uid="{00000000-0005-0000-0000-00001C020000}"/>
    <cellStyle name="Normal 5 3 3" xfId="547" xr:uid="{00000000-0005-0000-0000-00001D020000}"/>
    <cellStyle name="Normal 5 3 4" xfId="548" xr:uid="{00000000-0005-0000-0000-00001E020000}"/>
    <cellStyle name="Normal 5 4" xfId="549" xr:uid="{00000000-0005-0000-0000-00001F020000}"/>
    <cellStyle name="Normal 5 4 2" xfId="550" xr:uid="{00000000-0005-0000-0000-000020020000}"/>
    <cellStyle name="Normal 5 4 3" xfId="551" xr:uid="{00000000-0005-0000-0000-000021020000}"/>
    <cellStyle name="Normal 5 4 4" xfId="552" xr:uid="{00000000-0005-0000-0000-000022020000}"/>
    <cellStyle name="Normal 5 5" xfId="553" xr:uid="{00000000-0005-0000-0000-000023020000}"/>
    <cellStyle name="Normal 5 6" xfId="554" xr:uid="{00000000-0005-0000-0000-000024020000}"/>
    <cellStyle name="Normal 5 7" xfId="555" xr:uid="{00000000-0005-0000-0000-000025020000}"/>
    <cellStyle name="Normal 6" xfId="21" xr:uid="{00000000-0005-0000-0000-000026020000}"/>
    <cellStyle name="Normal 6 2" xfId="22" xr:uid="{00000000-0005-0000-0000-000027020000}"/>
    <cellStyle name="Normal 7" xfId="23" xr:uid="{00000000-0005-0000-0000-000028020000}"/>
    <cellStyle name="Normal 7 2" xfId="556" xr:uid="{00000000-0005-0000-0000-000029020000}"/>
    <cellStyle name="Normal 7 3" xfId="557" xr:uid="{00000000-0005-0000-0000-00002A020000}"/>
    <cellStyle name="Normal 7 4" xfId="558" xr:uid="{00000000-0005-0000-0000-00002B020000}"/>
    <cellStyle name="Normal 7 5" xfId="559" xr:uid="{00000000-0005-0000-0000-00002C020000}"/>
    <cellStyle name="Normal 8" xfId="560" xr:uid="{00000000-0005-0000-0000-00002D020000}"/>
    <cellStyle name="Normal 8 2" xfId="561" xr:uid="{00000000-0005-0000-0000-00002E020000}"/>
    <cellStyle name="Normal 8 2 2" xfId="562" xr:uid="{00000000-0005-0000-0000-00002F020000}"/>
    <cellStyle name="Normal 8 2 2 2" xfId="563" xr:uid="{00000000-0005-0000-0000-000030020000}"/>
    <cellStyle name="Normal 8 2 3" xfId="564" xr:uid="{00000000-0005-0000-0000-000031020000}"/>
    <cellStyle name="Normal 8 3" xfId="565" xr:uid="{00000000-0005-0000-0000-000032020000}"/>
    <cellStyle name="Normal 9" xfId="566" xr:uid="{00000000-0005-0000-0000-000033020000}"/>
    <cellStyle name="Normal 9 2" xfId="567" xr:uid="{00000000-0005-0000-0000-000034020000}"/>
    <cellStyle name="Normal_PSCB financials reporting template" xfId="2" xr:uid="{00000000-0005-0000-0000-000035020000}"/>
    <cellStyle name="Note 2" xfId="568" xr:uid="{00000000-0005-0000-0000-000036020000}"/>
    <cellStyle name="Note 2 2" xfId="569" xr:uid="{00000000-0005-0000-0000-000037020000}"/>
    <cellStyle name="Note 2 3" xfId="570" xr:uid="{00000000-0005-0000-0000-000038020000}"/>
    <cellStyle name="Note 2 4" xfId="571" xr:uid="{00000000-0005-0000-0000-000039020000}"/>
    <cellStyle name="Note 2 5" xfId="572" xr:uid="{00000000-0005-0000-0000-00003A020000}"/>
    <cellStyle name="Note 3" xfId="573" xr:uid="{00000000-0005-0000-0000-00003B020000}"/>
    <cellStyle name="Note 3 10" xfId="574" xr:uid="{00000000-0005-0000-0000-00003C020000}"/>
    <cellStyle name="Note 3 10 2" xfId="575" xr:uid="{00000000-0005-0000-0000-00003D020000}"/>
    <cellStyle name="Note 3 11" xfId="576" xr:uid="{00000000-0005-0000-0000-00003E020000}"/>
    <cellStyle name="Note 3 2" xfId="577" xr:uid="{00000000-0005-0000-0000-00003F020000}"/>
    <cellStyle name="Note 3 2 10" xfId="578" xr:uid="{00000000-0005-0000-0000-000040020000}"/>
    <cellStyle name="Note 3 2 2" xfId="579" xr:uid="{00000000-0005-0000-0000-000041020000}"/>
    <cellStyle name="Note 3 2 2 2" xfId="580" xr:uid="{00000000-0005-0000-0000-000042020000}"/>
    <cellStyle name="Note 3 2 2 2 2" xfId="581" xr:uid="{00000000-0005-0000-0000-000043020000}"/>
    <cellStyle name="Note 3 2 2 3" xfId="582" xr:uid="{00000000-0005-0000-0000-000044020000}"/>
    <cellStyle name="Note 3 2 3" xfId="583" xr:uid="{00000000-0005-0000-0000-000045020000}"/>
    <cellStyle name="Note 3 2 3 2" xfId="584" xr:uid="{00000000-0005-0000-0000-000046020000}"/>
    <cellStyle name="Note 3 2 3 2 2" xfId="585" xr:uid="{00000000-0005-0000-0000-000047020000}"/>
    <cellStyle name="Note 3 2 3 3" xfId="586" xr:uid="{00000000-0005-0000-0000-000048020000}"/>
    <cellStyle name="Note 3 2 4" xfId="587" xr:uid="{00000000-0005-0000-0000-000049020000}"/>
    <cellStyle name="Note 3 2 4 2" xfId="588" xr:uid="{00000000-0005-0000-0000-00004A020000}"/>
    <cellStyle name="Note 3 2 4 2 2" xfId="589" xr:uid="{00000000-0005-0000-0000-00004B020000}"/>
    <cellStyle name="Note 3 2 4 3" xfId="590" xr:uid="{00000000-0005-0000-0000-00004C020000}"/>
    <cellStyle name="Note 3 2 5" xfId="591" xr:uid="{00000000-0005-0000-0000-00004D020000}"/>
    <cellStyle name="Note 3 2 5 2" xfId="592" xr:uid="{00000000-0005-0000-0000-00004E020000}"/>
    <cellStyle name="Note 3 2 5 2 2" xfId="593" xr:uid="{00000000-0005-0000-0000-00004F020000}"/>
    <cellStyle name="Note 3 2 5 3" xfId="594" xr:uid="{00000000-0005-0000-0000-000050020000}"/>
    <cellStyle name="Note 3 2 6" xfId="595" xr:uid="{00000000-0005-0000-0000-000051020000}"/>
    <cellStyle name="Note 3 2 6 2" xfId="596" xr:uid="{00000000-0005-0000-0000-000052020000}"/>
    <cellStyle name="Note 3 2 6 2 2" xfId="597" xr:uid="{00000000-0005-0000-0000-000053020000}"/>
    <cellStyle name="Note 3 2 6 3" xfId="598" xr:uid="{00000000-0005-0000-0000-000054020000}"/>
    <cellStyle name="Note 3 2 7" xfId="599" xr:uid="{00000000-0005-0000-0000-000055020000}"/>
    <cellStyle name="Note 3 2 7 2" xfId="600" xr:uid="{00000000-0005-0000-0000-000056020000}"/>
    <cellStyle name="Note 3 2 7 2 2" xfId="601" xr:uid="{00000000-0005-0000-0000-000057020000}"/>
    <cellStyle name="Note 3 2 7 3" xfId="602" xr:uid="{00000000-0005-0000-0000-000058020000}"/>
    <cellStyle name="Note 3 2 8" xfId="603" xr:uid="{00000000-0005-0000-0000-000059020000}"/>
    <cellStyle name="Note 3 2 8 2" xfId="604" xr:uid="{00000000-0005-0000-0000-00005A020000}"/>
    <cellStyle name="Note 3 2 8 2 2" xfId="605" xr:uid="{00000000-0005-0000-0000-00005B020000}"/>
    <cellStyle name="Note 3 2 8 3" xfId="606" xr:uid="{00000000-0005-0000-0000-00005C020000}"/>
    <cellStyle name="Note 3 2 9" xfId="607" xr:uid="{00000000-0005-0000-0000-00005D020000}"/>
    <cellStyle name="Note 3 2 9 2" xfId="608" xr:uid="{00000000-0005-0000-0000-00005E020000}"/>
    <cellStyle name="Note 3 3" xfId="609" xr:uid="{00000000-0005-0000-0000-00005F020000}"/>
    <cellStyle name="Note 3 3 2" xfId="610" xr:uid="{00000000-0005-0000-0000-000060020000}"/>
    <cellStyle name="Note 3 3 2 2" xfId="611" xr:uid="{00000000-0005-0000-0000-000061020000}"/>
    <cellStyle name="Note 3 3 3" xfId="612" xr:uid="{00000000-0005-0000-0000-000062020000}"/>
    <cellStyle name="Note 3 4" xfId="613" xr:uid="{00000000-0005-0000-0000-000063020000}"/>
    <cellStyle name="Note 3 4 2" xfId="614" xr:uid="{00000000-0005-0000-0000-000064020000}"/>
    <cellStyle name="Note 3 4 2 2" xfId="615" xr:uid="{00000000-0005-0000-0000-000065020000}"/>
    <cellStyle name="Note 3 4 3" xfId="616" xr:uid="{00000000-0005-0000-0000-000066020000}"/>
    <cellStyle name="Note 3 5" xfId="617" xr:uid="{00000000-0005-0000-0000-000067020000}"/>
    <cellStyle name="Note 3 5 2" xfId="618" xr:uid="{00000000-0005-0000-0000-000068020000}"/>
    <cellStyle name="Note 3 5 2 2" xfId="619" xr:uid="{00000000-0005-0000-0000-000069020000}"/>
    <cellStyle name="Note 3 5 3" xfId="620" xr:uid="{00000000-0005-0000-0000-00006A020000}"/>
    <cellStyle name="Note 3 6" xfId="621" xr:uid="{00000000-0005-0000-0000-00006B020000}"/>
    <cellStyle name="Note 3 6 2" xfId="622" xr:uid="{00000000-0005-0000-0000-00006C020000}"/>
    <cellStyle name="Note 3 6 2 2" xfId="623" xr:uid="{00000000-0005-0000-0000-00006D020000}"/>
    <cellStyle name="Note 3 6 3" xfId="624" xr:uid="{00000000-0005-0000-0000-00006E020000}"/>
    <cellStyle name="Note 3 7" xfId="625" xr:uid="{00000000-0005-0000-0000-00006F020000}"/>
    <cellStyle name="Note 3 7 2" xfId="626" xr:uid="{00000000-0005-0000-0000-000070020000}"/>
    <cellStyle name="Note 3 7 2 2" xfId="627" xr:uid="{00000000-0005-0000-0000-000071020000}"/>
    <cellStyle name="Note 3 7 3" xfId="628" xr:uid="{00000000-0005-0000-0000-000072020000}"/>
    <cellStyle name="Note 3 8" xfId="629" xr:uid="{00000000-0005-0000-0000-000073020000}"/>
    <cellStyle name="Note 3 8 2" xfId="630" xr:uid="{00000000-0005-0000-0000-000074020000}"/>
    <cellStyle name="Note 3 8 2 2" xfId="631" xr:uid="{00000000-0005-0000-0000-000075020000}"/>
    <cellStyle name="Note 3 8 3" xfId="632" xr:uid="{00000000-0005-0000-0000-000076020000}"/>
    <cellStyle name="Note 3 9" xfId="633" xr:uid="{00000000-0005-0000-0000-000077020000}"/>
    <cellStyle name="Note 3 9 2" xfId="634" xr:uid="{00000000-0005-0000-0000-000078020000}"/>
    <cellStyle name="Note 3 9 2 2" xfId="635" xr:uid="{00000000-0005-0000-0000-000079020000}"/>
    <cellStyle name="Note 3 9 3" xfId="636" xr:uid="{00000000-0005-0000-0000-00007A020000}"/>
    <cellStyle name="Note 4" xfId="637" xr:uid="{00000000-0005-0000-0000-00007B020000}"/>
    <cellStyle name="Note 5" xfId="638" xr:uid="{00000000-0005-0000-0000-00007C020000}"/>
    <cellStyle name="Note 5 10" xfId="639" xr:uid="{00000000-0005-0000-0000-00007D020000}"/>
    <cellStyle name="Note 5 10 2" xfId="640" xr:uid="{00000000-0005-0000-0000-00007E020000}"/>
    <cellStyle name="Note 5 11" xfId="641" xr:uid="{00000000-0005-0000-0000-00007F020000}"/>
    <cellStyle name="Note 5 2" xfId="642" xr:uid="{00000000-0005-0000-0000-000080020000}"/>
    <cellStyle name="Note 5 2 10" xfId="643" xr:uid="{00000000-0005-0000-0000-000081020000}"/>
    <cellStyle name="Note 5 2 2" xfId="644" xr:uid="{00000000-0005-0000-0000-000082020000}"/>
    <cellStyle name="Note 5 2 2 2" xfId="645" xr:uid="{00000000-0005-0000-0000-000083020000}"/>
    <cellStyle name="Note 5 2 2 2 2" xfId="646" xr:uid="{00000000-0005-0000-0000-000084020000}"/>
    <cellStyle name="Note 5 2 2 3" xfId="647" xr:uid="{00000000-0005-0000-0000-000085020000}"/>
    <cellStyle name="Note 5 2 3" xfId="648" xr:uid="{00000000-0005-0000-0000-000086020000}"/>
    <cellStyle name="Note 5 2 3 2" xfId="649" xr:uid="{00000000-0005-0000-0000-000087020000}"/>
    <cellStyle name="Note 5 2 3 2 2" xfId="650" xr:uid="{00000000-0005-0000-0000-000088020000}"/>
    <cellStyle name="Note 5 2 3 3" xfId="651" xr:uid="{00000000-0005-0000-0000-000089020000}"/>
    <cellStyle name="Note 5 2 4" xfId="652" xr:uid="{00000000-0005-0000-0000-00008A020000}"/>
    <cellStyle name="Note 5 2 4 2" xfId="653" xr:uid="{00000000-0005-0000-0000-00008B020000}"/>
    <cellStyle name="Note 5 2 4 2 2" xfId="654" xr:uid="{00000000-0005-0000-0000-00008C020000}"/>
    <cellStyle name="Note 5 2 4 3" xfId="655" xr:uid="{00000000-0005-0000-0000-00008D020000}"/>
    <cellStyle name="Note 5 2 5" xfId="656" xr:uid="{00000000-0005-0000-0000-00008E020000}"/>
    <cellStyle name="Note 5 2 5 2" xfId="657" xr:uid="{00000000-0005-0000-0000-00008F020000}"/>
    <cellStyle name="Note 5 2 5 2 2" xfId="658" xr:uid="{00000000-0005-0000-0000-000090020000}"/>
    <cellStyle name="Note 5 2 5 3" xfId="659" xr:uid="{00000000-0005-0000-0000-000091020000}"/>
    <cellStyle name="Note 5 2 6" xfId="660" xr:uid="{00000000-0005-0000-0000-000092020000}"/>
    <cellStyle name="Note 5 2 6 2" xfId="661" xr:uid="{00000000-0005-0000-0000-000093020000}"/>
    <cellStyle name="Note 5 2 6 2 2" xfId="662" xr:uid="{00000000-0005-0000-0000-000094020000}"/>
    <cellStyle name="Note 5 2 6 3" xfId="663" xr:uid="{00000000-0005-0000-0000-000095020000}"/>
    <cellStyle name="Note 5 2 7" xfId="664" xr:uid="{00000000-0005-0000-0000-000096020000}"/>
    <cellStyle name="Note 5 2 7 2" xfId="665" xr:uid="{00000000-0005-0000-0000-000097020000}"/>
    <cellStyle name="Note 5 2 7 2 2" xfId="666" xr:uid="{00000000-0005-0000-0000-000098020000}"/>
    <cellStyle name="Note 5 2 7 3" xfId="667" xr:uid="{00000000-0005-0000-0000-000099020000}"/>
    <cellStyle name="Note 5 2 8" xfId="668" xr:uid="{00000000-0005-0000-0000-00009A020000}"/>
    <cellStyle name="Note 5 2 8 2" xfId="669" xr:uid="{00000000-0005-0000-0000-00009B020000}"/>
    <cellStyle name="Note 5 2 8 2 2" xfId="670" xr:uid="{00000000-0005-0000-0000-00009C020000}"/>
    <cellStyle name="Note 5 2 8 3" xfId="671" xr:uid="{00000000-0005-0000-0000-00009D020000}"/>
    <cellStyle name="Note 5 2 9" xfId="672" xr:uid="{00000000-0005-0000-0000-00009E020000}"/>
    <cellStyle name="Note 5 2 9 2" xfId="673" xr:uid="{00000000-0005-0000-0000-00009F020000}"/>
    <cellStyle name="Note 5 3" xfId="674" xr:uid="{00000000-0005-0000-0000-0000A0020000}"/>
    <cellStyle name="Note 5 3 2" xfId="675" xr:uid="{00000000-0005-0000-0000-0000A1020000}"/>
    <cellStyle name="Note 5 3 2 2" xfId="676" xr:uid="{00000000-0005-0000-0000-0000A2020000}"/>
    <cellStyle name="Note 5 3 3" xfId="677" xr:uid="{00000000-0005-0000-0000-0000A3020000}"/>
    <cellStyle name="Note 5 4" xfId="678" xr:uid="{00000000-0005-0000-0000-0000A4020000}"/>
    <cellStyle name="Note 5 4 2" xfId="679" xr:uid="{00000000-0005-0000-0000-0000A5020000}"/>
    <cellStyle name="Note 5 4 2 2" xfId="680" xr:uid="{00000000-0005-0000-0000-0000A6020000}"/>
    <cellStyle name="Note 5 4 3" xfId="681" xr:uid="{00000000-0005-0000-0000-0000A7020000}"/>
    <cellStyle name="Note 5 5" xfId="682" xr:uid="{00000000-0005-0000-0000-0000A8020000}"/>
    <cellStyle name="Note 5 5 2" xfId="683" xr:uid="{00000000-0005-0000-0000-0000A9020000}"/>
    <cellStyle name="Note 5 5 2 2" xfId="684" xr:uid="{00000000-0005-0000-0000-0000AA020000}"/>
    <cellStyle name="Note 5 5 3" xfId="685" xr:uid="{00000000-0005-0000-0000-0000AB020000}"/>
    <cellStyle name="Note 5 6" xfId="686" xr:uid="{00000000-0005-0000-0000-0000AC020000}"/>
    <cellStyle name="Note 5 6 2" xfId="687" xr:uid="{00000000-0005-0000-0000-0000AD020000}"/>
    <cellStyle name="Note 5 6 2 2" xfId="688" xr:uid="{00000000-0005-0000-0000-0000AE020000}"/>
    <cellStyle name="Note 5 6 3" xfId="689" xr:uid="{00000000-0005-0000-0000-0000AF020000}"/>
    <cellStyle name="Note 5 7" xfId="690" xr:uid="{00000000-0005-0000-0000-0000B0020000}"/>
    <cellStyle name="Note 5 7 2" xfId="691" xr:uid="{00000000-0005-0000-0000-0000B1020000}"/>
    <cellStyle name="Note 5 7 2 2" xfId="692" xr:uid="{00000000-0005-0000-0000-0000B2020000}"/>
    <cellStyle name="Note 5 7 3" xfId="693" xr:uid="{00000000-0005-0000-0000-0000B3020000}"/>
    <cellStyle name="Note 5 8" xfId="694" xr:uid="{00000000-0005-0000-0000-0000B4020000}"/>
    <cellStyle name="Note 5 8 2" xfId="695" xr:uid="{00000000-0005-0000-0000-0000B5020000}"/>
    <cellStyle name="Note 5 8 2 2" xfId="696" xr:uid="{00000000-0005-0000-0000-0000B6020000}"/>
    <cellStyle name="Note 5 8 3" xfId="697" xr:uid="{00000000-0005-0000-0000-0000B7020000}"/>
    <cellStyle name="Note 5 9" xfId="698" xr:uid="{00000000-0005-0000-0000-0000B8020000}"/>
    <cellStyle name="Note 5 9 2" xfId="699" xr:uid="{00000000-0005-0000-0000-0000B9020000}"/>
    <cellStyle name="Note 5 9 2 2" xfId="700" xr:uid="{00000000-0005-0000-0000-0000BA020000}"/>
    <cellStyle name="Note 5 9 3" xfId="701" xr:uid="{00000000-0005-0000-0000-0000BB020000}"/>
    <cellStyle name="Output 2" xfId="702" xr:uid="{00000000-0005-0000-0000-0000BC020000}"/>
    <cellStyle name="Output 2 2" xfId="703" xr:uid="{00000000-0005-0000-0000-0000BD020000}"/>
    <cellStyle name="Output 3" xfId="704" xr:uid="{00000000-0005-0000-0000-0000BE020000}"/>
    <cellStyle name="Output 3 10" xfId="705" xr:uid="{00000000-0005-0000-0000-0000BF020000}"/>
    <cellStyle name="Output 3 10 2" xfId="706" xr:uid="{00000000-0005-0000-0000-0000C0020000}"/>
    <cellStyle name="Output 3 11" xfId="707" xr:uid="{00000000-0005-0000-0000-0000C1020000}"/>
    <cellStyle name="Output 3 2" xfId="708" xr:uid="{00000000-0005-0000-0000-0000C2020000}"/>
    <cellStyle name="Output 3 2 10" xfId="709" xr:uid="{00000000-0005-0000-0000-0000C3020000}"/>
    <cellStyle name="Output 3 2 2" xfId="710" xr:uid="{00000000-0005-0000-0000-0000C4020000}"/>
    <cellStyle name="Output 3 2 2 2" xfId="711" xr:uid="{00000000-0005-0000-0000-0000C5020000}"/>
    <cellStyle name="Output 3 2 2 2 2" xfId="712" xr:uid="{00000000-0005-0000-0000-0000C6020000}"/>
    <cellStyle name="Output 3 2 2 3" xfId="713" xr:uid="{00000000-0005-0000-0000-0000C7020000}"/>
    <cellStyle name="Output 3 2 3" xfId="714" xr:uid="{00000000-0005-0000-0000-0000C8020000}"/>
    <cellStyle name="Output 3 2 3 2" xfId="715" xr:uid="{00000000-0005-0000-0000-0000C9020000}"/>
    <cellStyle name="Output 3 2 3 2 2" xfId="716" xr:uid="{00000000-0005-0000-0000-0000CA020000}"/>
    <cellStyle name="Output 3 2 3 3" xfId="717" xr:uid="{00000000-0005-0000-0000-0000CB020000}"/>
    <cellStyle name="Output 3 2 4" xfId="718" xr:uid="{00000000-0005-0000-0000-0000CC020000}"/>
    <cellStyle name="Output 3 2 4 2" xfId="719" xr:uid="{00000000-0005-0000-0000-0000CD020000}"/>
    <cellStyle name="Output 3 2 4 2 2" xfId="720" xr:uid="{00000000-0005-0000-0000-0000CE020000}"/>
    <cellStyle name="Output 3 2 4 3" xfId="721" xr:uid="{00000000-0005-0000-0000-0000CF020000}"/>
    <cellStyle name="Output 3 2 5" xfId="722" xr:uid="{00000000-0005-0000-0000-0000D0020000}"/>
    <cellStyle name="Output 3 2 5 2" xfId="723" xr:uid="{00000000-0005-0000-0000-0000D1020000}"/>
    <cellStyle name="Output 3 2 5 2 2" xfId="724" xr:uid="{00000000-0005-0000-0000-0000D2020000}"/>
    <cellStyle name="Output 3 2 5 3" xfId="725" xr:uid="{00000000-0005-0000-0000-0000D3020000}"/>
    <cellStyle name="Output 3 2 6" xfId="726" xr:uid="{00000000-0005-0000-0000-0000D4020000}"/>
    <cellStyle name="Output 3 2 6 2" xfId="727" xr:uid="{00000000-0005-0000-0000-0000D5020000}"/>
    <cellStyle name="Output 3 2 6 2 2" xfId="728" xr:uid="{00000000-0005-0000-0000-0000D6020000}"/>
    <cellStyle name="Output 3 2 6 3" xfId="729" xr:uid="{00000000-0005-0000-0000-0000D7020000}"/>
    <cellStyle name="Output 3 2 7" xfId="730" xr:uid="{00000000-0005-0000-0000-0000D8020000}"/>
    <cellStyle name="Output 3 2 7 2" xfId="731" xr:uid="{00000000-0005-0000-0000-0000D9020000}"/>
    <cellStyle name="Output 3 2 7 2 2" xfId="732" xr:uid="{00000000-0005-0000-0000-0000DA020000}"/>
    <cellStyle name="Output 3 2 7 3" xfId="733" xr:uid="{00000000-0005-0000-0000-0000DB020000}"/>
    <cellStyle name="Output 3 2 8" xfId="734" xr:uid="{00000000-0005-0000-0000-0000DC020000}"/>
    <cellStyle name="Output 3 2 8 2" xfId="735" xr:uid="{00000000-0005-0000-0000-0000DD020000}"/>
    <cellStyle name="Output 3 2 8 2 2" xfId="736" xr:uid="{00000000-0005-0000-0000-0000DE020000}"/>
    <cellStyle name="Output 3 2 8 3" xfId="737" xr:uid="{00000000-0005-0000-0000-0000DF020000}"/>
    <cellStyle name="Output 3 2 9" xfId="738" xr:uid="{00000000-0005-0000-0000-0000E0020000}"/>
    <cellStyle name="Output 3 2 9 2" xfId="739" xr:uid="{00000000-0005-0000-0000-0000E1020000}"/>
    <cellStyle name="Output 3 3" xfId="740" xr:uid="{00000000-0005-0000-0000-0000E2020000}"/>
    <cellStyle name="Output 3 3 2" xfId="741" xr:uid="{00000000-0005-0000-0000-0000E3020000}"/>
    <cellStyle name="Output 3 3 2 2" xfId="742" xr:uid="{00000000-0005-0000-0000-0000E4020000}"/>
    <cellStyle name="Output 3 3 3" xfId="743" xr:uid="{00000000-0005-0000-0000-0000E5020000}"/>
    <cellStyle name="Output 3 4" xfId="744" xr:uid="{00000000-0005-0000-0000-0000E6020000}"/>
    <cellStyle name="Output 3 4 2" xfId="745" xr:uid="{00000000-0005-0000-0000-0000E7020000}"/>
    <cellStyle name="Output 3 4 2 2" xfId="746" xr:uid="{00000000-0005-0000-0000-0000E8020000}"/>
    <cellStyle name="Output 3 4 3" xfId="747" xr:uid="{00000000-0005-0000-0000-0000E9020000}"/>
    <cellStyle name="Output 3 5" xfId="748" xr:uid="{00000000-0005-0000-0000-0000EA020000}"/>
    <cellStyle name="Output 3 5 2" xfId="749" xr:uid="{00000000-0005-0000-0000-0000EB020000}"/>
    <cellStyle name="Output 3 5 2 2" xfId="750" xr:uid="{00000000-0005-0000-0000-0000EC020000}"/>
    <cellStyle name="Output 3 5 3" xfId="751" xr:uid="{00000000-0005-0000-0000-0000ED020000}"/>
    <cellStyle name="Output 3 6" xfId="752" xr:uid="{00000000-0005-0000-0000-0000EE020000}"/>
    <cellStyle name="Output 3 6 2" xfId="753" xr:uid="{00000000-0005-0000-0000-0000EF020000}"/>
    <cellStyle name="Output 3 6 2 2" xfId="754" xr:uid="{00000000-0005-0000-0000-0000F0020000}"/>
    <cellStyle name="Output 3 6 3" xfId="755" xr:uid="{00000000-0005-0000-0000-0000F1020000}"/>
    <cellStyle name="Output 3 7" xfId="756" xr:uid="{00000000-0005-0000-0000-0000F2020000}"/>
    <cellStyle name="Output 3 7 2" xfId="757" xr:uid="{00000000-0005-0000-0000-0000F3020000}"/>
    <cellStyle name="Output 3 7 2 2" xfId="758" xr:uid="{00000000-0005-0000-0000-0000F4020000}"/>
    <cellStyle name="Output 3 7 3" xfId="759" xr:uid="{00000000-0005-0000-0000-0000F5020000}"/>
    <cellStyle name="Output 3 8" xfId="760" xr:uid="{00000000-0005-0000-0000-0000F6020000}"/>
    <cellStyle name="Output 3 8 2" xfId="761" xr:uid="{00000000-0005-0000-0000-0000F7020000}"/>
    <cellStyle name="Output 3 8 2 2" xfId="762" xr:uid="{00000000-0005-0000-0000-0000F8020000}"/>
    <cellStyle name="Output 3 8 3" xfId="763" xr:uid="{00000000-0005-0000-0000-0000F9020000}"/>
    <cellStyle name="Output 3 9" xfId="764" xr:uid="{00000000-0005-0000-0000-0000FA020000}"/>
    <cellStyle name="Output 3 9 2" xfId="765" xr:uid="{00000000-0005-0000-0000-0000FB020000}"/>
    <cellStyle name="Output 3 9 2 2" xfId="766" xr:uid="{00000000-0005-0000-0000-0000FC020000}"/>
    <cellStyle name="Output 3 9 3" xfId="767" xr:uid="{00000000-0005-0000-0000-0000FD020000}"/>
    <cellStyle name="Output 4" xfId="768" xr:uid="{00000000-0005-0000-0000-0000FE020000}"/>
    <cellStyle name="Output 4 10" xfId="769" xr:uid="{00000000-0005-0000-0000-0000FF020000}"/>
    <cellStyle name="Output 4 10 2" xfId="770" xr:uid="{00000000-0005-0000-0000-000000030000}"/>
    <cellStyle name="Output 4 11" xfId="771" xr:uid="{00000000-0005-0000-0000-000001030000}"/>
    <cellStyle name="Output 4 2" xfId="772" xr:uid="{00000000-0005-0000-0000-000002030000}"/>
    <cellStyle name="Output 4 2 10" xfId="773" xr:uid="{00000000-0005-0000-0000-000003030000}"/>
    <cellStyle name="Output 4 2 2" xfId="774" xr:uid="{00000000-0005-0000-0000-000004030000}"/>
    <cellStyle name="Output 4 2 2 2" xfId="775" xr:uid="{00000000-0005-0000-0000-000005030000}"/>
    <cellStyle name="Output 4 2 2 2 2" xfId="776" xr:uid="{00000000-0005-0000-0000-000006030000}"/>
    <cellStyle name="Output 4 2 2 3" xfId="777" xr:uid="{00000000-0005-0000-0000-000007030000}"/>
    <cellStyle name="Output 4 2 3" xfId="778" xr:uid="{00000000-0005-0000-0000-000008030000}"/>
    <cellStyle name="Output 4 2 3 2" xfId="779" xr:uid="{00000000-0005-0000-0000-000009030000}"/>
    <cellStyle name="Output 4 2 3 2 2" xfId="780" xr:uid="{00000000-0005-0000-0000-00000A030000}"/>
    <cellStyle name="Output 4 2 3 3" xfId="781" xr:uid="{00000000-0005-0000-0000-00000B030000}"/>
    <cellStyle name="Output 4 2 4" xfId="782" xr:uid="{00000000-0005-0000-0000-00000C030000}"/>
    <cellStyle name="Output 4 2 4 2" xfId="783" xr:uid="{00000000-0005-0000-0000-00000D030000}"/>
    <cellStyle name="Output 4 2 4 2 2" xfId="784" xr:uid="{00000000-0005-0000-0000-00000E030000}"/>
    <cellStyle name="Output 4 2 4 3" xfId="785" xr:uid="{00000000-0005-0000-0000-00000F030000}"/>
    <cellStyle name="Output 4 2 5" xfId="786" xr:uid="{00000000-0005-0000-0000-000010030000}"/>
    <cellStyle name="Output 4 2 5 2" xfId="787" xr:uid="{00000000-0005-0000-0000-000011030000}"/>
    <cellStyle name="Output 4 2 5 2 2" xfId="788" xr:uid="{00000000-0005-0000-0000-000012030000}"/>
    <cellStyle name="Output 4 2 5 3" xfId="789" xr:uid="{00000000-0005-0000-0000-000013030000}"/>
    <cellStyle name="Output 4 2 6" xfId="790" xr:uid="{00000000-0005-0000-0000-000014030000}"/>
    <cellStyle name="Output 4 2 6 2" xfId="791" xr:uid="{00000000-0005-0000-0000-000015030000}"/>
    <cellStyle name="Output 4 2 6 2 2" xfId="792" xr:uid="{00000000-0005-0000-0000-000016030000}"/>
    <cellStyle name="Output 4 2 6 3" xfId="793" xr:uid="{00000000-0005-0000-0000-000017030000}"/>
    <cellStyle name="Output 4 2 7" xfId="794" xr:uid="{00000000-0005-0000-0000-000018030000}"/>
    <cellStyle name="Output 4 2 7 2" xfId="795" xr:uid="{00000000-0005-0000-0000-000019030000}"/>
    <cellStyle name="Output 4 2 7 2 2" xfId="796" xr:uid="{00000000-0005-0000-0000-00001A030000}"/>
    <cellStyle name="Output 4 2 7 3" xfId="797" xr:uid="{00000000-0005-0000-0000-00001B030000}"/>
    <cellStyle name="Output 4 2 8" xfId="798" xr:uid="{00000000-0005-0000-0000-00001C030000}"/>
    <cellStyle name="Output 4 2 8 2" xfId="799" xr:uid="{00000000-0005-0000-0000-00001D030000}"/>
    <cellStyle name="Output 4 2 8 2 2" xfId="800" xr:uid="{00000000-0005-0000-0000-00001E030000}"/>
    <cellStyle name="Output 4 2 8 3" xfId="801" xr:uid="{00000000-0005-0000-0000-00001F030000}"/>
    <cellStyle name="Output 4 2 9" xfId="802" xr:uid="{00000000-0005-0000-0000-000020030000}"/>
    <cellStyle name="Output 4 2 9 2" xfId="803" xr:uid="{00000000-0005-0000-0000-000021030000}"/>
    <cellStyle name="Output 4 3" xfId="804" xr:uid="{00000000-0005-0000-0000-000022030000}"/>
    <cellStyle name="Output 4 3 2" xfId="805" xr:uid="{00000000-0005-0000-0000-000023030000}"/>
    <cellStyle name="Output 4 3 2 2" xfId="806" xr:uid="{00000000-0005-0000-0000-000024030000}"/>
    <cellStyle name="Output 4 3 3" xfId="807" xr:uid="{00000000-0005-0000-0000-000025030000}"/>
    <cellStyle name="Output 4 4" xfId="808" xr:uid="{00000000-0005-0000-0000-000026030000}"/>
    <cellStyle name="Output 4 4 2" xfId="809" xr:uid="{00000000-0005-0000-0000-000027030000}"/>
    <cellStyle name="Output 4 4 2 2" xfId="810" xr:uid="{00000000-0005-0000-0000-000028030000}"/>
    <cellStyle name="Output 4 4 3" xfId="811" xr:uid="{00000000-0005-0000-0000-000029030000}"/>
    <cellStyle name="Output 4 5" xfId="812" xr:uid="{00000000-0005-0000-0000-00002A030000}"/>
    <cellStyle name="Output 4 5 2" xfId="813" xr:uid="{00000000-0005-0000-0000-00002B030000}"/>
    <cellStyle name="Output 4 5 2 2" xfId="814" xr:uid="{00000000-0005-0000-0000-00002C030000}"/>
    <cellStyle name="Output 4 5 3" xfId="815" xr:uid="{00000000-0005-0000-0000-00002D030000}"/>
    <cellStyle name="Output 4 6" xfId="816" xr:uid="{00000000-0005-0000-0000-00002E030000}"/>
    <cellStyle name="Output 4 6 2" xfId="817" xr:uid="{00000000-0005-0000-0000-00002F030000}"/>
    <cellStyle name="Output 4 6 2 2" xfId="818" xr:uid="{00000000-0005-0000-0000-000030030000}"/>
    <cellStyle name="Output 4 6 3" xfId="819" xr:uid="{00000000-0005-0000-0000-000031030000}"/>
    <cellStyle name="Output 4 7" xfId="820" xr:uid="{00000000-0005-0000-0000-000032030000}"/>
    <cellStyle name="Output 4 7 2" xfId="821" xr:uid="{00000000-0005-0000-0000-000033030000}"/>
    <cellStyle name="Output 4 7 2 2" xfId="822" xr:uid="{00000000-0005-0000-0000-000034030000}"/>
    <cellStyle name="Output 4 7 3" xfId="823" xr:uid="{00000000-0005-0000-0000-000035030000}"/>
    <cellStyle name="Output 4 8" xfId="824" xr:uid="{00000000-0005-0000-0000-000036030000}"/>
    <cellStyle name="Output 4 8 2" xfId="825" xr:uid="{00000000-0005-0000-0000-000037030000}"/>
    <cellStyle name="Output 4 8 2 2" xfId="826" xr:uid="{00000000-0005-0000-0000-000038030000}"/>
    <cellStyle name="Output 4 8 3" xfId="827" xr:uid="{00000000-0005-0000-0000-000039030000}"/>
    <cellStyle name="Output 4 9" xfId="828" xr:uid="{00000000-0005-0000-0000-00003A030000}"/>
    <cellStyle name="Output 4 9 2" xfId="829" xr:uid="{00000000-0005-0000-0000-00003B030000}"/>
    <cellStyle name="Output 4 9 2 2" xfId="830" xr:uid="{00000000-0005-0000-0000-00003C030000}"/>
    <cellStyle name="Output 4 9 3" xfId="831" xr:uid="{00000000-0005-0000-0000-00003D030000}"/>
    <cellStyle name="Percent 2" xfId="24" xr:uid="{00000000-0005-0000-0000-00003E030000}"/>
    <cellStyle name="Percent 2 2" xfId="832" xr:uid="{00000000-0005-0000-0000-00003F030000}"/>
    <cellStyle name="Percent 2 3" xfId="833" xr:uid="{00000000-0005-0000-0000-000040030000}"/>
    <cellStyle name="Percent 3" xfId="25" xr:uid="{00000000-0005-0000-0000-000041030000}"/>
    <cellStyle name="Percent 3 2" xfId="834" xr:uid="{00000000-0005-0000-0000-000042030000}"/>
    <cellStyle name="Percent 4" xfId="26" xr:uid="{00000000-0005-0000-0000-000043030000}"/>
    <cellStyle name="Percent 5" xfId="27" xr:uid="{00000000-0005-0000-0000-000044030000}"/>
    <cellStyle name="SectionHeaderNormal" xfId="835" xr:uid="{00000000-0005-0000-0000-000045030000}"/>
    <cellStyle name="SubScript" xfId="836" xr:uid="{00000000-0005-0000-0000-000046030000}"/>
    <cellStyle name="SuperScript" xfId="837" xr:uid="{00000000-0005-0000-0000-000047030000}"/>
    <cellStyle name="TextBold" xfId="838" xr:uid="{00000000-0005-0000-0000-000048030000}"/>
    <cellStyle name="TextItalic" xfId="839" xr:uid="{00000000-0005-0000-0000-000049030000}"/>
    <cellStyle name="TextNormal" xfId="840" xr:uid="{00000000-0005-0000-0000-00004A030000}"/>
    <cellStyle name="Title 2" xfId="841" xr:uid="{00000000-0005-0000-0000-00004B030000}"/>
    <cellStyle name="Title 2 2" xfId="842" xr:uid="{00000000-0005-0000-0000-00004C030000}"/>
    <cellStyle name="Title 3" xfId="843" xr:uid="{00000000-0005-0000-0000-00004D030000}"/>
    <cellStyle name="Title 4" xfId="844" xr:uid="{00000000-0005-0000-0000-00004E030000}"/>
    <cellStyle name="TitleNormal" xfId="845" xr:uid="{00000000-0005-0000-0000-00004F030000}"/>
    <cellStyle name="Total 2" xfId="846" xr:uid="{00000000-0005-0000-0000-000050030000}"/>
    <cellStyle name="Total 2 2" xfId="847" xr:uid="{00000000-0005-0000-0000-000051030000}"/>
    <cellStyle name="Total 3" xfId="848" xr:uid="{00000000-0005-0000-0000-000052030000}"/>
    <cellStyle name="Total 3 10" xfId="849" xr:uid="{00000000-0005-0000-0000-000053030000}"/>
    <cellStyle name="Total 3 10 2" xfId="850" xr:uid="{00000000-0005-0000-0000-000054030000}"/>
    <cellStyle name="Total 3 11" xfId="851" xr:uid="{00000000-0005-0000-0000-000055030000}"/>
    <cellStyle name="Total 3 2" xfId="852" xr:uid="{00000000-0005-0000-0000-000056030000}"/>
    <cellStyle name="Total 3 2 10" xfId="853" xr:uid="{00000000-0005-0000-0000-000057030000}"/>
    <cellStyle name="Total 3 2 2" xfId="854" xr:uid="{00000000-0005-0000-0000-000058030000}"/>
    <cellStyle name="Total 3 2 2 2" xfId="855" xr:uid="{00000000-0005-0000-0000-000059030000}"/>
    <cellStyle name="Total 3 2 2 2 2" xfId="856" xr:uid="{00000000-0005-0000-0000-00005A030000}"/>
    <cellStyle name="Total 3 2 2 3" xfId="857" xr:uid="{00000000-0005-0000-0000-00005B030000}"/>
    <cellStyle name="Total 3 2 3" xfId="858" xr:uid="{00000000-0005-0000-0000-00005C030000}"/>
    <cellStyle name="Total 3 2 3 2" xfId="859" xr:uid="{00000000-0005-0000-0000-00005D030000}"/>
    <cellStyle name="Total 3 2 3 2 2" xfId="860" xr:uid="{00000000-0005-0000-0000-00005E030000}"/>
    <cellStyle name="Total 3 2 3 3" xfId="861" xr:uid="{00000000-0005-0000-0000-00005F030000}"/>
    <cellStyle name="Total 3 2 4" xfId="862" xr:uid="{00000000-0005-0000-0000-000060030000}"/>
    <cellStyle name="Total 3 2 4 2" xfId="863" xr:uid="{00000000-0005-0000-0000-000061030000}"/>
    <cellStyle name="Total 3 2 4 2 2" xfId="864" xr:uid="{00000000-0005-0000-0000-000062030000}"/>
    <cellStyle name="Total 3 2 4 3" xfId="865" xr:uid="{00000000-0005-0000-0000-000063030000}"/>
    <cellStyle name="Total 3 2 5" xfId="866" xr:uid="{00000000-0005-0000-0000-000064030000}"/>
    <cellStyle name="Total 3 2 5 2" xfId="867" xr:uid="{00000000-0005-0000-0000-000065030000}"/>
    <cellStyle name="Total 3 2 5 2 2" xfId="868" xr:uid="{00000000-0005-0000-0000-000066030000}"/>
    <cellStyle name="Total 3 2 5 3" xfId="869" xr:uid="{00000000-0005-0000-0000-000067030000}"/>
    <cellStyle name="Total 3 2 6" xfId="870" xr:uid="{00000000-0005-0000-0000-000068030000}"/>
    <cellStyle name="Total 3 2 6 2" xfId="871" xr:uid="{00000000-0005-0000-0000-000069030000}"/>
    <cellStyle name="Total 3 2 6 2 2" xfId="872" xr:uid="{00000000-0005-0000-0000-00006A030000}"/>
    <cellStyle name="Total 3 2 6 3" xfId="873" xr:uid="{00000000-0005-0000-0000-00006B030000}"/>
    <cellStyle name="Total 3 2 7" xfId="874" xr:uid="{00000000-0005-0000-0000-00006C030000}"/>
    <cellStyle name="Total 3 2 7 2" xfId="875" xr:uid="{00000000-0005-0000-0000-00006D030000}"/>
    <cellStyle name="Total 3 2 7 2 2" xfId="876" xr:uid="{00000000-0005-0000-0000-00006E030000}"/>
    <cellStyle name="Total 3 2 7 3" xfId="877" xr:uid="{00000000-0005-0000-0000-00006F030000}"/>
    <cellStyle name="Total 3 2 8" xfId="878" xr:uid="{00000000-0005-0000-0000-000070030000}"/>
    <cellStyle name="Total 3 2 8 2" xfId="879" xr:uid="{00000000-0005-0000-0000-000071030000}"/>
    <cellStyle name="Total 3 2 8 2 2" xfId="880" xr:uid="{00000000-0005-0000-0000-000072030000}"/>
    <cellStyle name="Total 3 2 8 3" xfId="881" xr:uid="{00000000-0005-0000-0000-000073030000}"/>
    <cellStyle name="Total 3 2 9" xfId="882" xr:uid="{00000000-0005-0000-0000-000074030000}"/>
    <cellStyle name="Total 3 2 9 2" xfId="883" xr:uid="{00000000-0005-0000-0000-000075030000}"/>
    <cellStyle name="Total 3 3" xfId="884" xr:uid="{00000000-0005-0000-0000-000076030000}"/>
    <cellStyle name="Total 3 3 2" xfId="885" xr:uid="{00000000-0005-0000-0000-000077030000}"/>
    <cellStyle name="Total 3 3 2 2" xfId="886" xr:uid="{00000000-0005-0000-0000-000078030000}"/>
    <cellStyle name="Total 3 3 3" xfId="887" xr:uid="{00000000-0005-0000-0000-000079030000}"/>
    <cellStyle name="Total 3 4" xfId="888" xr:uid="{00000000-0005-0000-0000-00007A030000}"/>
    <cellStyle name="Total 3 4 2" xfId="889" xr:uid="{00000000-0005-0000-0000-00007B030000}"/>
    <cellStyle name="Total 3 4 2 2" xfId="890" xr:uid="{00000000-0005-0000-0000-00007C030000}"/>
    <cellStyle name="Total 3 4 3" xfId="891" xr:uid="{00000000-0005-0000-0000-00007D030000}"/>
    <cellStyle name="Total 3 5" xfId="892" xr:uid="{00000000-0005-0000-0000-00007E030000}"/>
    <cellStyle name="Total 3 5 2" xfId="893" xr:uid="{00000000-0005-0000-0000-00007F030000}"/>
    <cellStyle name="Total 3 5 2 2" xfId="894" xr:uid="{00000000-0005-0000-0000-000080030000}"/>
    <cellStyle name="Total 3 5 3" xfId="895" xr:uid="{00000000-0005-0000-0000-000081030000}"/>
    <cellStyle name="Total 3 6" xfId="896" xr:uid="{00000000-0005-0000-0000-000082030000}"/>
    <cellStyle name="Total 3 6 2" xfId="897" xr:uid="{00000000-0005-0000-0000-000083030000}"/>
    <cellStyle name="Total 3 6 2 2" xfId="898" xr:uid="{00000000-0005-0000-0000-000084030000}"/>
    <cellStyle name="Total 3 6 3" xfId="899" xr:uid="{00000000-0005-0000-0000-000085030000}"/>
    <cellStyle name="Total 3 7" xfId="900" xr:uid="{00000000-0005-0000-0000-000086030000}"/>
    <cellStyle name="Total 3 7 2" xfId="901" xr:uid="{00000000-0005-0000-0000-000087030000}"/>
    <cellStyle name="Total 3 7 2 2" xfId="902" xr:uid="{00000000-0005-0000-0000-000088030000}"/>
    <cellStyle name="Total 3 7 3" xfId="903" xr:uid="{00000000-0005-0000-0000-000089030000}"/>
    <cellStyle name="Total 3 8" xfId="904" xr:uid="{00000000-0005-0000-0000-00008A030000}"/>
    <cellStyle name="Total 3 8 2" xfId="905" xr:uid="{00000000-0005-0000-0000-00008B030000}"/>
    <cellStyle name="Total 3 8 2 2" xfId="906" xr:uid="{00000000-0005-0000-0000-00008C030000}"/>
    <cellStyle name="Total 3 8 3" xfId="907" xr:uid="{00000000-0005-0000-0000-00008D030000}"/>
    <cellStyle name="Total 3 9" xfId="908" xr:uid="{00000000-0005-0000-0000-00008E030000}"/>
    <cellStyle name="Total 3 9 2" xfId="909" xr:uid="{00000000-0005-0000-0000-00008F030000}"/>
    <cellStyle name="Total 3 9 2 2" xfId="910" xr:uid="{00000000-0005-0000-0000-000090030000}"/>
    <cellStyle name="Total 3 9 3" xfId="911" xr:uid="{00000000-0005-0000-0000-000091030000}"/>
    <cellStyle name="Total 4" xfId="912" xr:uid="{00000000-0005-0000-0000-000092030000}"/>
    <cellStyle name="Total 4 10" xfId="913" xr:uid="{00000000-0005-0000-0000-000093030000}"/>
    <cellStyle name="Total 4 10 2" xfId="914" xr:uid="{00000000-0005-0000-0000-000094030000}"/>
    <cellStyle name="Total 4 11" xfId="915" xr:uid="{00000000-0005-0000-0000-000095030000}"/>
    <cellStyle name="Total 4 2" xfId="916" xr:uid="{00000000-0005-0000-0000-000096030000}"/>
    <cellStyle name="Total 4 2 10" xfId="917" xr:uid="{00000000-0005-0000-0000-000097030000}"/>
    <cellStyle name="Total 4 2 2" xfId="918" xr:uid="{00000000-0005-0000-0000-000098030000}"/>
    <cellStyle name="Total 4 2 2 2" xfId="919" xr:uid="{00000000-0005-0000-0000-000099030000}"/>
    <cellStyle name="Total 4 2 2 2 2" xfId="920" xr:uid="{00000000-0005-0000-0000-00009A030000}"/>
    <cellStyle name="Total 4 2 2 3" xfId="921" xr:uid="{00000000-0005-0000-0000-00009B030000}"/>
    <cellStyle name="Total 4 2 3" xfId="922" xr:uid="{00000000-0005-0000-0000-00009C030000}"/>
    <cellStyle name="Total 4 2 3 2" xfId="923" xr:uid="{00000000-0005-0000-0000-00009D030000}"/>
    <cellStyle name="Total 4 2 3 2 2" xfId="924" xr:uid="{00000000-0005-0000-0000-00009E030000}"/>
    <cellStyle name="Total 4 2 3 3" xfId="925" xr:uid="{00000000-0005-0000-0000-00009F030000}"/>
    <cellStyle name="Total 4 2 4" xfId="926" xr:uid="{00000000-0005-0000-0000-0000A0030000}"/>
    <cellStyle name="Total 4 2 4 2" xfId="927" xr:uid="{00000000-0005-0000-0000-0000A1030000}"/>
    <cellStyle name="Total 4 2 4 2 2" xfId="928" xr:uid="{00000000-0005-0000-0000-0000A2030000}"/>
    <cellStyle name="Total 4 2 4 3" xfId="929" xr:uid="{00000000-0005-0000-0000-0000A3030000}"/>
    <cellStyle name="Total 4 2 5" xfId="930" xr:uid="{00000000-0005-0000-0000-0000A4030000}"/>
    <cellStyle name="Total 4 2 5 2" xfId="931" xr:uid="{00000000-0005-0000-0000-0000A5030000}"/>
    <cellStyle name="Total 4 2 5 2 2" xfId="932" xr:uid="{00000000-0005-0000-0000-0000A6030000}"/>
    <cellStyle name="Total 4 2 5 3" xfId="933" xr:uid="{00000000-0005-0000-0000-0000A7030000}"/>
    <cellStyle name="Total 4 2 6" xfId="934" xr:uid="{00000000-0005-0000-0000-0000A8030000}"/>
    <cellStyle name="Total 4 2 6 2" xfId="935" xr:uid="{00000000-0005-0000-0000-0000A9030000}"/>
    <cellStyle name="Total 4 2 6 2 2" xfId="936" xr:uid="{00000000-0005-0000-0000-0000AA030000}"/>
    <cellStyle name="Total 4 2 6 3" xfId="937" xr:uid="{00000000-0005-0000-0000-0000AB030000}"/>
    <cellStyle name="Total 4 2 7" xfId="938" xr:uid="{00000000-0005-0000-0000-0000AC030000}"/>
    <cellStyle name="Total 4 2 7 2" xfId="939" xr:uid="{00000000-0005-0000-0000-0000AD030000}"/>
    <cellStyle name="Total 4 2 7 2 2" xfId="940" xr:uid="{00000000-0005-0000-0000-0000AE030000}"/>
    <cellStyle name="Total 4 2 7 3" xfId="941" xr:uid="{00000000-0005-0000-0000-0000AF030000}"/>
    <cellStyle name="Total 4 2 8" xfId="942" xr:uid="{00000000-0005-0000-0000-0000B0030000}"/>
    <cellStyle name="Total 4 2 8 2" xfId="943" xr:uid="{00000000-0005-0000-0000-0000B1030000}"/>
    <cellStyle name="Total 4 2 8 2 2" xfId="944" xr:uid="{00000000-0005-0000-0000-0000B2030000}"/>
    <cellStyle name="Total 4 2 8 3" xfId="945" xr:uid="{00000000-0005-0000-0000-0000B3030000}"/>
    <cellStyle name="Total 4 2 9" xfId="946" xr:uid="{00000000-0005-0000-0000-0000B4030000}"/>
    <cellStyle name="Total 4 2 9 2" xfId="947" xr:uid="{00000000-0005-0000-0000-0000B5030000}"/>
    <cellStyle name="Total 4 3" xfId="948" xr:uid="{00000000-0005-0000-0000-0000B6030000}"/>
    <cellStyle name="Total 4 3 2" xfId="949" xr:uid="{00000000-0005-0000-0000-0000B7030000}"/>
    <cellStyle name="Total 4 3 2 2" xfId="950" xr:uid="{00000000-0005-0000-0000-0000B8030000}"/>
    <cellStyle name="Total 4 3 3" xfId="951" xr:uid="{00000000-0005-0000-0000-0000B9030000}"/>
    <cellStyle name="Total 4 4" xfId="952" xr:uid="{00000000-0005-0000-0000-0000BA030000}"/>
    <cellStyle name="Total 4 4 2" xfId="953" xr:uid="{00000000-0005-0000-0000-0000BB030000}"/>
    <cellStyle name="Total 4 4 2 2" xfId="954" xr:uid="{00000000-0005-0000-0000-0000BC030000}"/>
    <cellStyle name="Total 4 4 3" xfId="955" xr:uid="{00000000-0005-0000-0000-0000BD030000}"/>
    <cellStyle name="Total 4 5" xfId="956" xr:uid="{00000000-0005-0000-0000-0000BE030000}"/>
    <cellStyle name="Total 4 5 2" xfId="957" xr:uid="{00000000-0005-0000-0000-0000BF030000}"/>
    <cellStyle name="Total 4 5 2 2" xfId="958" xr:uid="{00000000-0005-0000-0000-0000C0030000}"/>
    <cellStyle name="Total 4 5 3" xfId="959" xr:uid="{00000000-0005-0000-0000-0000C1030000}"/>
    <cellStyle name="Total 4 6" xfId="960" xr:uid="{00000000-0005-0000-0000-0000C2030000}"/>
    <cellStyle name="Total 4 6 2" xfId="961" xr:uid="{00000000-0005-0000-0000-0000C3030000}"/>
    <cellStyle name="Total 4 6 2 2" xfId="962" xr:uid="{00000000-0005-0000-0000-0000C4030000}"/>
    <cellStyle name="Total 4 6 3" xfId="963" xr:uid="{00000000-0005-0000-0000-0000C5030000}"/>
    <cellStyle name="Total 4 7" xfId="964" xr:uid="{00000000-0005-0000-0000-0000C6030000}"/>
    <cellStyle name="Total 4 7 2" xfId="965" xr:uid="{00000000-0005-0000-0000-0000C7030000}"/>
    <cellStyle name="Total 4 7 2 2" xfId="966" xr:uid="{00000000-0005-0000-0000-0000C8030000}"/>
    <cellStyle name="Total 4 7 3" xfId="967" xr:uid="{00000000-0005-0000-0000-0000C9030000}"/>
    <cellStyle name="Total 4 8" xfId="968" xr:uid="{00000000-0005-0000-0000-0000CA030000}"/>
    <cellStyle name="Total 4 8 2" xfId="969" xr:uid="{00000000-0005-0000-0000-0000CB030000}"/>
    <cellStyle name="Total 4 8 2 2" xfId="970" xr:uid="{00000000-0005-0000-0000-0000CC030000}"/>
    <cellStyle name="Total 4 8 3" xfId="971" xr:uid="{00000000-0005-0000-0000-0000CD030000}"/>
    <cellStyle name="Total 4 9" xfId="972" xr:uid="{00000000-0005-0000-0000-0000CE030000}"/>
    <cellStyle name="Total 4 9 2" xfId="973" xr:uid="{00000000-0005-0000-0000-0000CF030000}"/>
    <cellStyle name="Total 4 9 2 2" xfId="974" xr:uid="{00000000-0005-0000-0000-0000D0030000}"/>
    <cellStyle name="Total 4 9 3" xfId="975" xr:uid="{00000000-0005-0000-0000-0000D1030000}"/>
    <cellStyle name="Warning Text 2" xfId="976" xr:uid="{00000000-0005-0000-0000-0000D2030000}"/>
    <cellStyle name="Warning Text 2 2" xfId="977" xr:uid="{00000000-0005-0000-0000-0000D3030000}"/>
    <cellStyle name="Warning Text 3" xfId="978" xr:uid="{00000000-0005-0000-0000-0000D4030000}"/>
    <cellStyle name="Warning Text 4" xfId="979" xr:uid="{00000000-0005-0000-0000-0000D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dias@dcprep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/>
  </sheetViews>
  <sheetFormatPr baseColWidth="10" defaultColWidth="9.1640625" defaultRowHeight="13" x14ac:dyDescent="0.15"/>
  <cols>
    <col min="1" max="1" width="49.6640625" style="72" bestFit="1" customWidth="1"/>
    <col min="2" max="3" width="9.1640625" style="72"/>
    <col min="4" max="4" width="52.5" style="72" customWidth="1"/>
    <col min="5" max="16384" width="9.1640625" style="72"/>
  </cols>
  <sheetData>
    <row r="1" spans="1:1" x14ac:dyDescent="0.15">
      <c r="A1" s="71" t="s">
        <v>187</v>
      </c>
    </row>
    <row r="2" spans="1:1" x14ac:dyDescent="0.15">
      <c r="A2" s="73" t="s">
        <v>182</v>
      </c>
    </row>
    <row r="4" spans="1:1" x14ac:dyDescent="0.15">
      <c r="A4" s="73" t="s">
        <v>183</v>
      </c>
    </row>
    <row r="5" spans="1:1" x14ac:dyDescent="0.15">
      <c r="A5" s="115" t="s">
        <v>184</v>
      </c>
    </row>
    <row r="6" spans="1:1" x14ac:dyDescent="0.15">
      <c r="A6" s="73" t="s">
        <v>186</v>
      </c>
    </row>
    <row r="8" spans="1:1" x14ac:dyDescent="0.15">
      <c r="A8" s="73" t="s">
        <v>185</v>
      </c>
    </row>
    <row r="9" spans="1:1" x14ac:dyDescent="0.15">
      <c r="A9" s="73" t="s">
        <v>112</v>
      </c>
    </row>
  </sheetData>
  <hyperlinks>
    <hyperlink ref="A5" r:id="rId1" xr:uid="{00000000-0004-0000-0000-000000000000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50" zoomScaleNormal="150" zoomScaleSheetLayoutView="100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3" customWidth="1"/>
    <col min="2" max="2" width="26.5" style="35" customWidth="1"/>
    <col min="3" max="4" width="15.66406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74" t="str">
        <f>'Cover Sheet'!A2</f>
        <v>D.C. Preparatory Academy</v>
      </c>
    </row>
    <row r="2" spans="1:4" x14ac:dyDescent="0.15">
      <c r="A2" s="3" t="str">
        <f>'Cover Sheet'!A8&amp;" Enrollment Data"</f>
        <v>2020-21 Enrollment Data</v>
      </c>
    </row>
    <row r="3" spans="1:4" x14ac:dyDescent="0.15">
      <c r="A3" s="14"/>
      <c r="B3" s="15"/>
      <c r="C3" s="16"/>
      <c r="D3" s="16"/>
    </row>
    <row r="4" spans="1:4" ht="31.5" customHeight="1" x14ac:dyDescent="0.15">
      <c r="A4" s="125" t="s">
        <v>38</v>
      </c>
      <c r="B4" s="124" t="s">
        <v>81</v>
      </c>
      <c r="C4" s="124" t="s">
        <v>122</v>
      </c>
      <c r="D4" s="124" t="s">
        <v>121</v>
      </c>
    </row>
    <row r="5" spans="1:4" ht="16.5" customHeight="1" x14ac:dyDescent="0.15">
      <c r="A5" s="126"/>
      <c r="B5" s="124"/>
      <c r="C5" s="124"/>
      <c r="D5" s="124"/>
    </row>
    <row r="6" spans="1:4" ht="12.75" customHeight="1" x14ac:dyDescent="0.15">
      <c r="A6" s="8" t="s">
        <v>39</v>
      </c>
      <c r="B6" s="37">
        <v>203</v>
      </c>
      <c r="C6" s="37">
        <v>198</v>
      </c>
      <c r="D6" s="37"/>
    </row>
    <row r="7" spans="1:4" ht="12.75" customHeight="1" x14ac:dyDescent="0.15">
      <c r="A7" s="8" t="s">
        <v>40</v>
      </c>
      <c r="B7" s="37">
        <v>250</v>
      </c>
      <c r="C7" s="37">
        <v>252</v>
      </c>
      <c r="D7" s="37"/>
    </row>
    <row r="8" spans="1:4" ht="12.75" customHeight="1" x14ac:dyDescent="0.15">
      <c r="A8" s="8" t="s">
        <v>41</v>
      </c>
      <c r="B8" s="37">
        <v>234</v>
      </c>
      <c r="C8" s="37">
        <v>234</v>
      </c>
      <c r="D8" s="37"/>
    </row>
    <row r="9" spans="1:4" ht="12.75" customHeight="1" x14ac:dyDescent="0.15">
      <c r="A9" s="8" t="s">
        <v>42</v>
      </c>
      <c r="B9" s="37">
        <v>230</v>
      </c>
      <c r="C9" s="37">
        <v>225</v>
      </c>
      <c r="D9" s="37"/>
    </row>
    <row r="10" spans="1:4" ht="12.75" customHeight="1" x14ac:dyDescent="0.15">
      <c r="A10" s="8" t="s">
        <v>43</v>
      </c>
      <c r="B10" s="37">
        <v>217</v>
      </c>
      <c r="C10" s="37">
        <v>225</v>
      </c>
      <c r="D10" s="37"/>
    </row>
    <row r="11" spans="1:4" ht="12.75" customHeight="1" x14ac:dyDescent="0.15">
      <c r="A11" s="8" t="s">
        <v>44</v>
      </c>
      <c r="B11" s="37">
        <v>222</v>
      </c>
      <c r="C11" s="37">
        <v>225</v>
      </c>
      <c r="D11" s="37"/>
    </row>
    <row r="12" spans="1:4" ht="12.75" customHeight="1" x14ac:dyDescent="0.15">
      <c r="A12" s="8" t="s">
        <v>45</v>
      </c>
      <c r="B12" s="37">
        <v>159</v>
      </c>
      <c r="C12" s="37">
        <v>237</v>
      </c>
      <c r="D12" s="37"/>
    </row>
    <row r="13" spans="1:4" ht="12.75" customHeight="1" x14ac:dyDescent="0.15">
      <c r="A13" s="8" t="s">
        <v>46</v>
      </c>
      <c r="B13" s="37">
        <v>156</v>
      </c>
      <c r="C13" s="37">
        <v>156</v>
      </c>
      <c r="D13" s="37"/>
    </row>
    <row r="14" spans="1:4" ht="12.75" customHeight="1" x14ac:dyDescent="0.15">
      <c r="A14" s="9" t="s">
        <v>47</v>
      </c>
      <c r="B14" s="37">
        <v>132</v>
      </c>
      <c r="C14" s="37">
        <v>132</v>
      </c>
      <c r="D14" s="37"/>
    </row>
    <row r="15" spans="1:4" ht="12.75" customHeight="1" x14ac:dyDescent="0.15">
      <c r="A15" s="9" t="s">
        <v>48</v>
      </c>
      <c r="B15" s="37">
        <v>115</v>
      </c>
      <c r="C15" s="37">
        <v>116</v>
      </c>
      <c r="D15" s="37"/>
    </row>
    <row r="16" spans="1:4" ht="12.75" customHeight="1" x14ac:dyDescent="0.15">
      <c r="A16" s="9" t="s">
        <v>49</v>
      </c>
      <c r="B16" s="37">
        <v>119</v>
      </c>
      <c r="C16" s="37">
        <v>96</v>
      </c>
      <c r="D16" s="37"/>
    </row>
    <row r="17" spans="1:4" ht="12.75" customHeight="1" x14ac:dyDescent="0.15">
      <c r="A17" s="8" t="s">
        <v>50</v>
      </c>
      <c r="B17" s="36"/>
      <c r="C17" s="37"/>
      <c r="D17" s="37"/>
    </row>
    <row r="18" spans="1:4" ht="12.75" customHeight="1" x14ac:dyDescent="0.15">
      <c r="A18" s="8" t="s">
        <v>51</v>
      </c>
      <c r="B18" s="36"/>
      <c r="C18" s="37"/>
      <c r="D18" s="37"/>
    </row>
    <row r="19" spans="1:4" ht="12.75" customHeight="1" x14ac:dyDescent="0.15">
      <c r="A19" s="8" t="s">
        <v>52</v>
      </c>
      <c r="B19" s="36"/>
      <c r="C19" s="37"/>
      <c r="D19" s="37"/>
    </row>
    <row r="20" spans="1:4" ht="12.75" customHeight="1" x14ac:dyDescent="0.15">
      <c r="A20" s="8" t="s">
        <v>53</v>
      </c>
      <c r="B20" s="36"/>
      <c r="C20" s="37"/>
      <c r="D20" s="37"/>
    </row>
    <row r="21" spans="1:4" ht="12.75" customHeight="1" x14ac:dyDescent="0.15">
      <c r="A21" s="8" t="s">
        <v>54</v>
      </c>
      <c r="B21" s="36"/>
      <c r="C21" s="37"/>
      <c r="D21" s="37"/>
    </row>
    <row r="22" spans="1:4" ht="12.75" customHeight="1" x14ac:dyDescent="0.15">
      <c r="A22" s="8" t="s">
        <v>55</v>
      </c>
      <c r="B22" s="36"/>
      <c r="C22" s="37"/>
      <c r="D22" s="37"/>
    </row>
    <row r="23" spans="1:4" ht="13.5" customHeight="1" x14ac:dyDescent="0.15">
      <c r="A23" s="9" t="s">
        <v>56</v>
      </c>
      <c r="B23" s="36"/>
      <c r="C23" s="37"/>
      <c r="D23" s="37"/>
    </row>
    <row r="24" spans="1:4" x14ac:dyDescent="0.15">
      <c r="A24" s="17" t="s">
        <v>57</v>
      </c>
      <c r="B24" s="13">
        <f>SUM(B6:B23)</f>
        <v>2037</v>
      </c>
      <c r="C24" s="13">
        <f>SUM(C6:C23)</f>
        <v>2096</v>
      </c>
      <c r="D24" s="13">
        <f>SUM(D6:D23)</f>
        <v>0</v>
      </c>
    </row>
    <row r="25" spans="1:4" x14ac:dyDescent="0.15">
      <c r="A25" s="18"/>
      <c r="B25" s="19"/>
      <c r="C25" s="11"/>
      <c r="D25" s="11"/>
    </row>
    <row r="26" spans="1:4" ht="28" x14ac:dyDescent="0.1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15">
      <c r="A27" s="8" t="s">
        <v>59</v>
      </c>
      <c r="B27" s="37">
        <v>106</v>
      </c>
      <c r="C27" s="37">
        <v>117</v>
      </c>
      <c r="D27" s="37"/>
    </row>
    <row r="28" spans="1:4" ht="12.75" customHeight="1" x14ac:dyDescent="0.15">
      <c r="A28" s="8" t="s">
        <v>60</v>
      </c>
      <c r="B28" s="37">
        <v>72</v>
      </c>
      <c r="C28" s="37">
        <v>70</v>
      </c>
      <c r="D28" s="37"/>
    </row>
    <row r="29" spans="1:4" ht="12.75" customHeight="1" x14ac:dyDescent="0.15">
      <c r="A29" s="8" t="s">
        <v>61</v>
      </c>
      <c r="B29" s="37">
        <v>27</v>
      </c>
      <c r="C29" s="37">
        <v>28</v>
      </c>
      <c r="D29" s="37"/>
    </row>
    <row r="30" spans="1:4" ht="12.75" customHeight="1" x14ac:dyDescent="0.15">
      <c r="A30" s="8" t="s">
        <v>62</v>
      </c>
      <c r="B30" s="37">
        <v>42</v>
      </c>
      <c r="C30" s="37">
        <v>40</v>
      </c>
      <c r="D30" s="37"/>
    </row>
    <row r="31" spans="1:4" ht="13.5" customHeight="1" x14ac:dyDescent="0.15">
      <c r="A31" s="17" t="s">
        <v>63</v>
      </c>
      <c r="B31" s="13">
        <f>SUM(B27:B30)</f>
        <v>247</v>
      </c>
      <c r="C31" s="13">
        <f>SUM(C27:C30)</f>
        <v>255</v>
      </c>
      <c r="D31" s="13">
        <f>SUM(D27:D30)</f>
        <v>0</v>
      </c>
    </row>
    <row r="32" spans="1:4" ht="13.5" customHeight="1" x14ac:dyDescent="0.15">
      <c r="A32" s="21"/>
      <c r="B32" s="22"/>
      <c r="C32" s="11"/>
      <c r="D32" s="11"/>
    </row>
    <row r="33" spans="1:6" x14ac:dyDescent="0.15">
      <c r="A33" s="23"/>
      <c r="B33" s="22"/>
      <c r="C33" s="11"/>
      <c r="D33" s="11"/>
    </row>
    <row r="34" spans="1:6" ht="32.25" customHeight="1" x14ac:dyDescent="0.1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15">
      <c r="A35" s="12" t="s">
        <v>65</v>
      </c>
      <c r="B35" s="39">
        <v>97</v>
      </c>
      <c r="C35" s="39">
        <v>97</v>
      </c>
      <c r="D35" s="39"/>
    </row>
    <row r="36" spans="1:6" x14ac:dyDescent="0.15">
      <c r="A36" s="21"/>
      <c r="B36" s="22"/>
      <c r="C36" s="11"/>
      <c r="D36" s="11"/>
    </row>
    <row r="37" spans="1:6" ht="12.75" customHeight="1" x14ac:dyDescent="0.1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15">
      <c r="A38" s="7" t="s">
        <v>67</v>
      </c>
      <c r="B38" s="40"/>
      <c r="C38" s="37"/>
      <c r="D38" s="37"/>
    </row>
    <row r="39" spans="1:6" ht="12.75" customHeight="1" x14ac:dyDescent="0.15">
      <c r="A39" s="7" t="s">
        <v>68</v>
      </c>
      <c r="B39" s="40"/>
      <c r="C39" s="37"/>
      <c r="D39" s="37"/>
    </row>
    <row r="40" spans="1:6" ht="12.75" customHeight="1" x14ac:dyDescent="0.15">
      <c r="A40" s="7" t="s">
        <v>69</v>
      </c>
      <c r="B40" s="40"/>
      <c r="C40" s="37"/>
      <c r="D40" s="37"/>
      <c r="F40" s="4"/>
    </row>
    <row r="41" spans="1:6" ht="12.75" customHeight="1" x14ac:dyDescent="0.15">
      <c r="A41" s="7" t="s">
        <v>70</v>
      </c>
      <c r="B41" s="40"/>
      <c r="C41" s="37"/>
      <c r="D41" s="37"/>
      <c r="F41" s="4"/>
    </row>
    <row r="42" spans="1:6" ht="13.5" customHeight="1" x14ac:dyDescent="0.1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15">
      <c r="A43" s="18"/>
      <c r="B43" s="22"/>
      <c r="C43" s="25"/>
      <c r="D43" s="25"/>
      <c r="F43" s="4"/>
    </row>
    <row r="44" spans="1:6" ht="28" x14ac:dyDescent="0.1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15">
      <c r="A45" s="12" t="s">
        <v>73</v>
      </c>
      <c r="B45" s="41"/>
      <c r="C45" s="39"/>
      <c r="D45" s="39"/>
      <c r="F45" s="4"/>
    </row>
    <row r="46" spans="1:6" ht="13.5" customHeight="1" x14ac:dyDescent="0.15">
      <c r="A46" s="21"/>
      <c r="B46" s="22"/>
      <c r="C46" s="27"/>
      <c r="D46" s="27"/>
      <c r="F46" s="4"/>
    </row>
    <row r="47" spans="1:6" ht="12.75" customHeight="1" x14ac:dyDescent="0.1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15">
      <c r="A48" s="12" t="s">
        <v>74</v>
      </c>
      <c r="B48" s="38"/>
      <c r="C48" s="39"/>
      <c r="D48" s="39"/>
      <c r="F48" s="4"/>
    </row>
    <row r="49" spans="1:6" x14ac:dyDescent="0.15">
      <c r="A49" s="21"/>
      <c r="B49" s="22"/>
      <c r="C49" s="27"/>
      <c r="D49" s="27"/>
      <c r="F49" s="4"/>
    </row>
    <row r="50" spans="1:6" ht="12.75" customHeight="1" x14ac:dyDescent="0.1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15">
      <c r="A51" s="12" t="s">
        <v>120</v>
      </c>
      <c r="B51" s="39">
        <v>1017</v>
      </c>
      <c r="C51" s="39">
        <v>1037.8180077221273</v>
      </c>
      <c r="D51" s="39"/>
      <c r="F51" s="4"/>
    </row>
    <row r="52" spans="1:6" x14ac:dyDescent="0.15">
      <c r="A52" s="28"/>
      <c r="B52" s="10"/>
      <c r="C52" s="29"/>
      <c r="D52" s="29"/>
      <c r="F52" s="4"/>
    </row>
    <row r="53" spans="1:6" ht="28" x14ac:dyDescent="0.1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15">
      <c r="A54" s="7" t="s">
        <v>76</v>
      </c>
      <c r="B54" s="42"/>
      <c r="C54" s="37"/>
      <c r="D54" s="37"/>
      <c r="F54" s="4"/>
    </row>
    <row r="55" spans="1:6" ht="12.75" customHeight="1" x14ac:dyDescent="0.15">
      <c r="A55" s="7" t="s">
        <v>77</v>
      </c>
      <c r="B55" s="42"/>
      <c r="C55" s="37"/>
      <c r="D55" s="37"/>
      <c r="F55" s="4"/>
    </row>
    <row r="56" spans="1:6" ht="12.75" customHeight="1" x14ac:dyDescent="0.15">
      <c r="A56" s="7" t="s">
        <v>78</v>
      </c>
      <c r="B56" s="42"/>
      <c r="C56" s="37"/>
      <c r="D56" s="37"/>
      <c r="F56" s="4"/>
    </row>
    <row r="57" spans="1:6" ht="12.75" customHeight="1" x14ac:dyDescent="0.15">
      <c r="A57" s="7" t="s">
        <v>79</v>
      </c>
      <c r="B57" s="42"/>
      <c r="C57" s="37"/>
      <c r="D57" s="37"/>
      <c r="F57" s="4"/>
    </row>
    <row r="58" spans="1:6" ht="14.25" customHeight="1" x14ac:dyDescent="0.1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1"/>
      <c r="B60" s="32"/>
      <c r="C60" s="32"/>
      <c r="D60" s="32"/>
      <c r="F60" s="4"/>
    </row>
    <row r="61" spans="1:6" x14ac:dyDescent="0.15">
      <c r="A61" s="33"/>
      <c r="B61" s="34"/>
      <c r="C61" s="34"/>
      <c r="D61" s="34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45.83203125" style="43" bestFit="1" customWidth="1"/>
    <col min="3" max="3" width="2.83203125" style="43" customWidth="1"/>
    <col min="4" max="4" width="13.5" style="43" bestFit="1" customWidth="1"/>
    <col min="5" max="5" width="2.6640625" style="2" customWidth="1"/>
    <col min="6" max="6" width="10.6640625" style="44" customWidth="1"/>
    <col min="7" max="7" width="2.6640625" style="2" customWidth="1"/>
    <col min="8" max="23" width="10.6640625" style="43" customWidth="1"/>
    <col min="24" max="24" width="2.6640625" style="43" customWidth="1"/>
    <col min="25" max="25" width="14.83203125" style="43" customWidth="1"/>
    <col min="26" max="16384" width="9.1640625" style="43"/>
  </cols>
  <sheetData>
    <row r="1" spans="1:25" ht="12.75" customHeight="1" x14ac:dyDescent="0.15">
      <c r="A1" s="62" t="str">
        <f>'Cover Sheet'!A2</f>
        <v>D.C. Preparatory Academy</v>
      </c>
      <c r="B1" s="62"/>
    </row>
    <row r="2" spans="1:25" ht="12.75" customHeight="1" x14ac:dyDescent="0.15">
      <c r="A2" s="43" t="str">
        <f>'Cover Sheet'!A8&amp;" Annual Budget"</f>
        <v>2020-21 Annual Budget</v>
      </c>
    </row>
    <row r="3" spans="1:25" ht="13" x14ac:dyDescent="0.1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" x14ac:dyDescent="0.15">
      <c r="A4" s="2"/>
      <c r="B4" s="2"/>
      <c r="C4" s="45"/>
      <c r="D4" s="49" t="s">
        <v>147</v>
      </c>
      <c r="E4" s="50"/>
      <c r="F4" s="50"/>
      <c r="G4" s="50"/>
      <c r="H4" s="49" t="s">
        <v>135</v>
      </c>
      <c r="I4" s="49" t="s">
        <v>136</v>
      </c>
      <c r="J4" s="49" t="s">
        <v>137</v>
      </c>
      <c r="K4" s="49" t="s">
        <v>82</v>
      </c>
      <c r="L4" s="49" t="s">
        <v>138</v>
      </c>
      <c r="M4" s="49" t="s">
        <v>139</v>
      </c>
      <c r="N4" s="49" t="s">
        <v>140</v>
      </c>
      <c r="O4" s="49" t="s">
        <v>83</v>
      </c>
      <c r="P4" s="49" t="s">
        <v>141</v>
      </c>
      <c r="Q4" s="49" t="s">
        <v>142</v>
      </c>
      <c r="R4" s="49" t="s">
        <v>143</v>
      </c>
      <c r="S4" s="49" t="s">
        <v>84</v>
      </c>
      <c r="T4" s="49" t="s">
        <v>144</v>
      </c>
      <c r="U4" s="49" t="s">
        <v>145</v>
      </c>
      <c r="V4" s="49" t="s">
        <v>146</v>
      </c>
      <c r="W4" s="49" t="s">
        <v>85</v>
      </c>
      <c r="X4" s="45"/>
      <c r="Y4" s="49" t="s">
        <v>148</v>
      </c>
    </row>
    <row r="5" spans="1:25" ht="13" x14ac:dyDescent="0.15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ht="13" x14ac:dyDescent="0.15">
      <c r="A6" s="53" t="s">
        <v>4</v>
      </c>
      <c r="B6" s="2"/>
      <c r="C6" s="45"/>
      <c r="X6" s="45"/>
    </row>
    <row r="7" spans="1:25" ht="13" x14ac:dyDescent="0.15">
      <c r="A7" s="46"/>
      <c r="B7" s="46" t="s">
        <v>151</v>
      </c>
      <c r="C7" s="45"/>
      <c r="D7" s="54">
        <v>24530945.199600004</v>
      </c>
      <c r="E7" s="55"/>
      <c r="F7" s="55"/>
      <c r="G7" s="55"/>
      <c r="H7" s="54">
        <v>2201765.2447999995</v>
      </c>
      <c r="I7" s="54">
        <v>2201765.2447999995</v>
      </c>
      <c r="J7" s="54">
        <v>2201765.2447999995</v>
      </c>
      <c r="K7" s="55">
        <f>SUM(H7:J7)</f>
        <v>6605295.7343999986</v>
      </c>
      <c r="L7" s="54">
        <v>2201765.2447999995</v>
      </c>
      <c r="M7" s="54">
        <v>2201765.2447999995</v>
      </c>
      <c r="N7" s="54">
        <v>2201765.2447999995</v>
      </c>
      <c r="O7" s="55">
        <f>SUM(L7:N7)</f>
        <v>6605295.7343999986</v>
      </c>
      <c r="P7" s="54">
        <v>2201765.2447999995</v>
      </c>
      <c r="Q7" s="54">
        <v>2201765.2447999995</v>
      </c>
      <c r="R7" s="54">
        <v>2201765.2447999995</v>
      </c>
      <c r="S7" s="55">
        <f>SUM(P7:R7)</f>
        <v>6605295.7343999986</v>
      </c>
      <c r="T7" s="54">
        <v>2201765.2447999995</v>
      </c>
      <c r="U7" s="54">
        <v>2201765.2447999995</v>
      </c>
      <c r="V7" s="54">
        <v>2201765.2447999995</v>
      </c>
      <c r="W7" s="55">
        <f>SUM(T7:V7)</f>
        <v>6605295.7343999986</v>
      </c>
      <c r="X7" s="45"/>
      <c r="Y7" s="47">
        <f>SUM(K7,O7,S7,W7)</f>
        <v>26421182.937599994</v>
      </c>
    </row>
    <row r="8" spans="1:25" ht="13" x14ac:dyDescent="0.15">
      <c r="A8" s="46"/>
      <c r="B8" s="46" t="s">
        <v>152</v>
      </c>
      <c r="C8" s="45"/>
      <c r="D8" s="54">
        <v>7230562.3082755012</v>
      </c>
      <c r="E8" s="55"/>
      <c r="F8" s="55"/>
      <c r="G8" s="55"/>
      <c r="H8" s="54">
        <v>673731.02828705357</v>
      </c>
      <c r="I8" s="54">
        <v>673731.02828705357</v>
      </c>
      <c r="J8" s="54">
        <v>673731.02828705357</v>
      </c>
      <c r="K8" s="55">
        <f t="shared" ref="K8:K15" si="1">SUM(H8:J8)</f>
        <v>2021193.0848611607</v>
      </c>
      <c r="L8" s="54">
        <v>673731.02828705357</v>
      </c>
      <c r="M8" s="54">
        <v>673731.02828705357</v>
      </c>
      <c r="N8" s="54">
        <v>673731.02828705357</v>
      </c>
      <c r="O8" s="55">
        <f t="shared" ref="O8:O15" si="2">SUM(L8:N8)</f>
        <v>2021193.0848611607</v>
      </c>
      <c r="P8" s="54">
        <v>673731.02828705357</v>
      </c>
      <c r="Q8" s="54">
        <v>673731.02828705357</v>
      </c>
      <c r="R8" s="54">
        <v>673731.02828705357</v>
      </c>
      <c r="S8" s="55">
        <f t="shared" ref="S8:S15" si="3">SUM(P8:R8)</f>
        <v>2021193.0848611607</v>
      </c>
      <c r="T8" s="54">
        <v>673731.02828705357</v>
      </c>
      <c r="U8" s="54">
        <v>673731.02828705357</v>
      </c>
      <c r="V8" s="54">
        <v>673731.02828705357</v>
      </c>
      <c r="W8" s="55">
        <f t="shared" ref="W8:W15" si="4">SUM(T8:V8)</f>
        <v>2021193.0848611607</v>
      </c>
      <c r="X8" s="45"/>
      <c r="Y8" s="47">
        <f t="shared" ref="Y8:Y15" si="5">SUM(K8,O8,S8,W8)</f>
        <v>8084772.3394446429</v>
      </c>
    </row>
    <row r="9" spans="1:25" ht="13" x14ac:dyDescent="0.15">
      <c r="A9" s="46"/>
      <c r="B9" s="46" t="s">
        <v>5</v>
      </c>
      <c r="C9" s="45"/>
      <c r="D9" s="54">
        <v>6716193.1710769292</v>
      </c>
      <c r="E9" s="55"/>
      <c r="F9" s="55"/>
      <c r="G9" s="55"/>
      <c r="H9" s="54">
        <v>595284.59061908058</v>
      </c>
      <c r="I9" s="54">
        <v>595284.59061908058</v>
      </c>
      <c r="J9" s="54">
        <v>595284.59061908058</v>
      </c>
      <c r="K9" s="55">
        <f t="shared" si="1"/>
        <v>1785853.7718572416</v>
      </c>
      <c r="L9" s="54">
        <v>595284.59061908058</v>
      </c>
      <c r="M9" s="54">
        <v>595284.59061908058</v>
      </c>
      <c r="N9" s="54">
        <v>595284.59061908058</v>
      </c>
      <c r="O9" s="55">
        <f t="shared" si="2"/>
        <v>1785853.7718572416</v>
      </c>
      <c r="P9" s="54">
        <v>595284.59061908058</v>
      </c>
      <c r="Q9" s="54">
        <v>595284.59061908058</v>
      </c>
      <c r="R9" s="54">
        <v>595284.59061908058</v>
      </c>
      <c r="S9" s="55">
        <f t="shared" si="3"/>
        <v>1785853.7718572416</v>
      </c>
      <c r="T9" s="54">
        <v>595284.59061908058</v>
      </c>
      <c r="U9" s="54">
        <v>595284.59061908058</v>
      </c>
      <c r="V9" s="54">
        <v>595284.59061908058</v>
      </c>
      <c r="W9" s="55">
        <f t="shared" si="4"/>
        <v>1785853.7718572416</v>
      </c>
      <c r="X9" s="45"/>
      <c r="Y9" s="47">
        <f t="shared" si="5"/>
        <v>7143415.0874289665</v>
      </c>
    </row>
    <row r="10" spans="1:25" ht="13" x14ac:dyDescent="0.15">
      <c r="A10" s="46"/>
      <c r="B10" s="46" t="s">
        <v>165</v>
      </c>
      <c r="C10" s="45"/>
      <c r="D10" s="54">
        <v>1960310.5729362629</v>
      </c>
      <c r="E10" s="55"/>
      <c r="F10" s="55"/>
      <c r="G10" s="55"/>
      <c r="H10" s="54">
        <v>222599.6104490963</v>
      </c>
      <c r="I10" s="54">
        <v>222599.6104490963</v>
      </c>
      <c r="J10" s="54">
        <v>222599.6104490963</v>
      </c>
      <c r="K10" s="55">
        <f t="shared" si="1"/>
        <v>667798.83134728891</v>
      </c>
      <c r="L10" s="54">
        <v>222599.6104490963</v>
      </c>
      <c r="M10" s="54">
        <v>222599.6104490963</v>
      </c>
      <c r="N10" s="54">
        <v>222599.6104490963</v>
      </c>
      <c r="O10" s="55">
        <f t="shared" si="2"/>
        <v>667798.83134728891</v>
      </c>
      <c r="P10" s="54">
        <v>222599.6104490963</v>
      </c>
      <c r="Q10" s="54">
        <v>222599.6104490963</v>
      </c>
      <c r="R10" s="54">
        <v>222599.6104490963</v>
      </c>
      <c r="S10" s="55">
        <f t="shared" si="3"/>
        <v>667798.83134728891</v>
      </c>
      <c r="T10" s="54">
        <v>222599.6104490963</v>
      </c>
      <c r="U10" s="54">
        <v>222599.6104490963</v>
      </c>
      <c r="V10" s="54">
        <v>222599.6104490963</v>
      </c>
      <c r="W10" s="55">
        <f t="shared" si="4"/>
        <v>667798.83134728891</v>
      </c>
      <c r="X10" s="45"/>
      <c r="Y10" s="47">
        <f t="shared" si="5"/>
        <v>2671195.3253891557</v>
      </c>
    </row>
    <row r="11" spans="1:25" ht="13" x14ac:dyDescent="0.15">
      <c r="A11" s="46"/>
      <c r="B11" s="46" t="s">
        <v>6</v>
      </c>
      <c r="C11" s="45"/>
      <c r="D11" s="54">
        <v>1563266.4417241206</v>
      </c>
      <c r="E11" s="55"/>
      <c r="F11" s="55"/>
      <c r="G11" s="55"/>
      <c r="H11" s="54">
        <v>54440.651601453923</v>
      </c>
      <c r="I11" s="54">
        <v>94732.325145203678</v>
      </c>
      <c r="J11" s="54">
        <v>215607.34577645294</v>
      </c>
      <c r="K11" s="55">
        <f t="shared" si="1"/>
        <v>364780.32252311055</v>
      </c>
      <c r="L11" s="54">
        <v>215607.34577645294</v>
      </c>
      <c r="M11" s="54">
        <v>215607.34577645294</v>
      </c>
      <c r="N11" s="54">
        <v>215607.34577645294</v>
      </c>
      <c r="O11" s="55">
        <f t="shared" si="2"/>
        <v>646822.03732935886</v>
      </c>
      <c r="P11" s="54">
        <v>215607.34577645294</v>
      </c>
      <c r="Q11" s="54">
        <v>215607.34577645294</v>
      </c>
      <c r="R11" s="54">
        <v>215607.34577645294</v>
      </c>
      <c r="S11" s="55">
        <f t="shared" si="3"/>
        <v>646822.03732935886</v>
      </c>
      <c r="T11" s="54">
        <v>215607.34577645294</v>
      </c>
      <c r="U11" s="54">
        <v>215607.34577645294</v>
      </c>
      <c r="V11" s="54">
        <v>135023.99868895343</v>
      </c>
      <c r="W11" s="55">
        <f t="shared" si="4"/>
        <v>566238.69024185929</v>
      </c>
      <c r="X11" s="45"/>
      <c r="Y11" s="47">
        <f t="shared" si="5"/>
        <v>2224663.0874236878</v>
      </c>
    </row>
    <row r="12" spans="1:25" ht="13" x14ac:dyDescent="0.15">
      <c r="A12" s="46"/>
      <c r="B12" s="46" t="s">
        <v>7</v>
      </c>
      <c r="C12" s="45"/>
      <c r="D12" s="54">
        <v>2354123.2258627326</v>
      </c>
      <c r="E12" s="55"/>
      <c r="F12" s="55"/>
      <c r="G12" s="55"/>
      <c r="H12" s="54">
        <v>97037.335898546065</v>
      </c>
      <c r="I12" s="54">
        <v>97037.335898546065</v>
      </c>
      <c r="J12" s="54">
        <v>97037.335898546065</v>
      </c>
      <c r="K12" s="55">
        <f t="shared" si="1"/>
        <v>291112.00769563823</v>
      </c>
      <c r="L12" s="54">
        <v>97037.335898546065</v>
      </c>
      <c r="M12" s="54">
        <v>97037.335898546065</v>
      </c>
      <c r="N12" s="54">
        <v>97037.335898546065</v>
      </c>
      <c r="O12" s="55">
        <f t="shared" si="2"/>
        <v>291112.00769563823</v>
      </c>
      <c r="P12" s="54">
        <v>97037.335898546065</v>
      </c>
      <c r="Q12" s="54">
        <v>97037.335898546065</v>
      </c>
      <c r="R12" s="54">
        <v>97037.335898546065</v>
      </c>
      <c r="S12" s="55">
        <f t="shared" si="3"/>
        <v>291112.00769563823</v>
      </c>
      <c r="T12" s="54">
        <v>97037.335898546065</v>
      </c>
      <c r="U12" s="54">
        <v>97037.335898546065</v>
      </c>
      <c r="V12" s="54">
        <v>97037.335898546065</v>
      </c>
      <c r="W12" s="55">
        <f t="shared" si="4"/>
        <v>291112.00769563823</v>
      </c>
      <c r="X12" s="45"/>
      <c r="Y12" s="47">
        <f t="shared" si="5"/>
        <v>1164448.0307825529</v>
      </c>
    </row>
    <row r="13" spans="1:25" ht="13" x14ac:dyDescent="0.15">
      <c r="A13" s="46"/>
      <c r="B13" s="46" t="s">
        <v>8</v>
      </c>
      <c r="C13" s="45"/>
      <c r="D13" s="54">
        <v>42643.377950488699</v>
      </c>
      <c r="E13" s="55"/>
      <c r="F13" s="55"/>
      <c r="G13" s="55"/>
      <c r="H13" s="54">
        <v>5657.3675000000003</v>
      </c>
      <c r="I13" s="54">
        <v>6575.4278046758764</v>
      </c>
      <c r="J13" s="54">
        <v>9329.6087187034991</v>
      </c>
      <c r="K13" s="55">
        <f t="shared" si="1"/>
        <v>21562.404023379378</v>
      </c>
      <c r="L13" s="54">
        <v>9329.6087187034991</v>
      </c>
      <c r="M13" s="54">
        <v>9329.6087187034991</v>
      </c>
      <c r="N13" s="54">
        <v>9329.6087187034991</v>
      </c>
      <c r="O13" s="55">
        <f t="shared" si="2"/>
        <v>27988.826156110496</v>
      </c>
      <c r="P13" s="54">
        <v>9329.6087187034991</v>
      </c>
      <c r="Q13" s="54">
        <v>9329.6087187034991</v>
      </c>
      <c r="R13" s="54">
        <v>9329.6087187034991</v>
      </c>
      <c r="S13" s="55">
        <f t="shared" si="3"/>
        <v>27988.826156110496</v>
      </c>
      <c r="T13" s="54">
        <v>9329.6087187034991</v>
      </c>
      <c r="U13" s="54">
        <v>9329.6087187034991</v>
      </c>
      <c r="V13" s="54">
        <v>7493.4881093517488</v>
      </c>
      <c r="W13" s="55">
        <f t="shared" si="4"/>
        <v>26152.705546758749</v>
      </c>
      <c r="X13" s="45"/>
      <c r="Y13" s="47">
        <f t="shared" si="5"/>
        <v>103692.76188235912</v>
      </c>
    </row>
    <row r="14" spans="1:25" ht="13" x14ac:dyDescent="0.15">
      <c r="A14" s="46"/>
      <c r="B14" s="46" t="s">
        <v>153</v>
      </c>
      <c r="C14" s="45"/>
      <c r="D14" s="108">
        <v>15000</v>
      </c>
      <c r="E14" s="55"/>
      <c r="F14" s="55"/>
      <c r="G14" s="55"/>
      <c r="H14" s="108">
        <v>1666.6666666666665</v>
      </c>
      <c r="I14" s="108">
        <v>1666.6666666666665</v>
      </c>
      <c r="J14" s="108">
        <v>1666.6666666666665</v>
      </c>
      <c r="K14" s="55">
        <f t="shared" si="1"/>
        <v>5000</v>
      </c>
      <c r="L14" s="108">
        <v>1666.6666666666665</v>
      </c>
      <c r="M14" s="108">
        <v>1666.6666666666665</v>
      </c>
      <c r="N14" s="108">
        <v>1666.6666666666665</v>
      </c>
      <c r="O14" s="55">
        <f t="shared" si="2"/>
        <v>5000</v>
      </c>
      <c r="P14" s="108">
        <v>1666.6666666666665</v>
      </c>
      <c r="Q14" s="108">
        <v>1666.6666666666665</v>
      </c>
      <c r="R14" s="108">
        <v>1666.6666666666665</v>
      </c>
      <c r="S14" s="55">
        <f t="shared" si="3"/>
        <v>5000</v>
      </c>
      <c r="T14" s="108">
        <v>1666.6666666666665</v>
      </c>
      <c r="U14" s="108">
        <v>1666.6666666666665</v>
      </c>
      <c r="V14" s="108">
        <v>1666.6666666666665</v>
      </c>
      <c r="W14" s="55">
        <f t="shared" si="4"/>
        <v>5000</v>
      </c>
      <c r="X14" s="45"/>
      <c r="Y14" s="47">
        <f t="shared" si="5"/>
        <v>20000</v>
      </c>
    </row>
    <row r="15" spans="1:25" ht="13" x14ac:dyDescent="0.15">
      <c r="A15" s="46"/>
      <c r="B15" s="46" t="s">
        <v>9</v>
      </c>
      <c r="C15" s="45"/>
      <c r="D15" s="54">
        <v>420468.82881524984</v>
      </c>
      <c r="E15" s="55"/>
      <c r="F15" s="55"/>
      <c r="G15" s="55"/>
      <c r="H15" s="54">
        <v>12113.252750000014</v>
      </c>
      <c r="I15" s="54">
        <v>13158.787393283934</v>
      </c>
      <c r="J15" s="54">
        <v>16665.116323135691</v>
      </c>
      <c r="K15" s="55">
        <f t="shared" si="1"/>
        <v>41937.156466419641</v>
      </c>
      <c r="L15" s="54">
        <v>16295.391323135691</v>
      </c>
      <c r="M15" s="54">
        <v>16295.391323135691</v>
      </c>
      <c r="N15" s="54">
        <v>16665.116323135691</v>
      </c>
      <c r="O15" s="55">
        <f t="shared" si="2"/>
        <v>49255.898969407077</v>
      </c>
      <c r="P15" s="54">
        <v>16295.391323135691</v>
      </c>
      <c r="Q15" s="54">
        <v>16295.391323135691</v>
      </c>
      <c r="R15" s="54">
        <v>16665.116323135691</v>
      </c>
      <c r="S15" s="55">
        <f t="shared" si="3"/>
        <v>49255.898969407077</v>
      </c>
      <c r="T15" s="54">
        <v>16295.391323135691</v>
      </c>
      <c r="U15" s="54">
        <v>16295.391323135691</v>
      </c>
      <c r="V15" s="54">
        <v>14574.047036567852</v>
      </c>
      <c r="W15" s="55">
        <f t="shared" si="4"/>
        <v>47164.829682839234</v>
      </c>
      <c r="X15" s="45"/>
      <c r="Y15" s="48">
        <f t="shared" si="5"/>
        <v>187613.78408807301</v>
      </c>
    </row>
    <row r="16" spans="1:25" ht="13" x14ac:dyDescent="0.15">
      <c r="A16" s="46"/>
      <c r="B16" s="56" t="s">
        <v>10</v>
      </c>
      <c r="C16" s="45"/>
      <c r="D16" s="116">
        <f>SUM(D7:D15)</f>
        <v>44833513.126241289</v>
      </c>
      <c r="E16" s="105"/>
      <c r="F16" s="105"/>
      <c r="G16" s="105"/>
      <c r="H16" s="116">
        <f>SUM(H7:H15)</f>
        <v>3864295.7485718965</v>
      </c>
      <c r="I16" s="116">
        <f t="shared" ref="I16:J16" si="6">SUM(I7:I15)</f>
        <v>3906551.0170636061</v>
      </c>
      <c r="J16" s="116">
        <f t="shared" si="6"/>
        <v>4033686.547538735</v>
      </c>
      <c r="K16" s="116">
        <f>SUM(H16:J16)</f>
        <v>11804533.313174237</v>
      </c>
      <c r="L16" s="116">
        <f>SUM(L7:L15)</f>
        <v>4033316.8225387349</v>
      </c>
      <c r="M16" s="116">
        <f t="shared" ref="M16:N16" si="7">SUM(M7:M15)</f>
        <v>4033316.8225387349</v>
      </c>
      <c r="N16" s="116">
        <f t="shared" si="7"/>
        <v>4033686.547538735</v>
      </c>
      <c r="O16" s="116">
        <f>SUM(L16:N16)</f>
        <v>12100320.192616206</v>
      </c>
      <c r="P16" s="116">
        <f>SUM(P7:P15)</f>
        <v>4033316.8225387349</v>
      </c>
      <c r="Q16" s="116">
        <f t="shared" ref="Q16:R16" si="8">SUM(Q7:Q15)</f>
        <v>4033316.8225387349</v>
      </c>
      <c r="R16" s="116">
        <f t="shared" si="8"/>
        <v>4033686.547538735</v>
      </c>
      <c r="S16" s="116">
        <f>SUM(P16:R16)</f>
        <v>12100320.192616206</v>
      </c>
      <c r="T16" s="116">
        <f>SUM(T7:T15)</f>
        <v>4033316.8225387349</v>
      </c>
      <c r="U16" s="116">
        <f t="shared" ref="U16:V16" si="9">SUM(U7:U15)</f>
        <v>4033316.8225387349</v>
      </c>
      <c r="V16" s="116">
        <f t="shared" si="9"/>
        <v>3949176.0105553153</v>
      </c>
      <c r="W16" s="116">
        <f>SUM(T16:V16)</f>
        <v>12015809.655632785</v>
      </c>
      <c r="X16" s="120"/>
      <c r="Y16" s="121">
        <f>SUM(K16,O16,S16,W16)</f>
        <v>48020983.354039438</v>
      </c>
    </row>
    <row r="17" spans="1:25" ht="13" x14ac:dyDescent="0.15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45"/>
    </row>
    <row r="18" spans="1:25" ht="13" x14ac:dyDescent="0.15">
      <c r="A18" s="62" t="s">
        <v>157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" x14ac:dyDescent="0.1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ht="13" x14ac:dyDescent="0.15">
      <c r="A20" s="46"/>
      <c r="B20" s="2" t="s">
        <v>12</v>
      </c>
      <c r="C20" s="45"/>
      <c r="D20" s="65">
        <v>2912070.1573541663</v>
      </c>
      <c r="E20" s="66"/>
      <c r="F20" s="118">
        <v>27</v>
      </c>
      <c r="G20" s="66"/>
      <c r="H20" s="65">
        <v>260177.10622696669</v>
      </c>
      <c r="I20" s="65">
        <v>263923.83690166671</v>
      </c>
      <c r="J20" s="65">
        <v>265442.62540166668</v>
      </c>
      <c r="K20" s="67">
        <f t="shared" ref="K20:K26" si="10">SUM(H20:J20)</f>
        <v>789543.56853030017</v>
      </c>
      <c r="L20" s="65">
        <v>265442.62540166668</v>
      </c>
      <c r="M20" s="65">
        <v>265442.62540166668</v>
      </c>
      <c r="N20" s="65">
        <v>265442.62540166668</v>
      </c>
      <c r="O20" s="67">
        <f t="shared" ref="O20:O26" si="11">SUM(L20:N20)</f>
        <v>796327.8762050001</v>
      </c>
      <c r="P20" s="65">
        <v>265442.62540166668</v>
      </c>
      <c r="Q20" s="65">
        <v>265442.62540166668</v>
      </c>
      <c r="R20" s="65">
        <v>265442.62540166668</v>
      </c>
      <c r="S20" s="67">
        <f t="shared" ref="S20:S26" si="12">SUM(P20:R20)</f>
        <v>796327.8762050001</v>
      </c>
      <c r="T20" s="65">
        <v>265442.62540166668</v>
      </c>
      <c r="U20" s="65">
        <v>265442.62540166668</v>
      </c>
      <c r="V20" s="65">
        <v>265442.62540166668</v>
      </c>
      <c r="W20" s="67">
        <f t="shared" ref="W20:W27" si="13">SUM(T20:V20)</f>
        <v>796327.8762050001</v>
      </c>
      <c r="X20" s="45"/>
      <c r="Y20" s="47">
        <f t="shared" ref="Y20:Y27" si="14">SUM(K20,O20,S20,W20)</f>
        <v>3178527.1971453005</v>
      </c>
    </row>
    <row r="21" spans="1:25" ht="13" x14ac:dyDescent="0.15">
      <c r="A21" s="46"/>
      <c r="B21" s="2" t="s">
        <v>13</v>
      </c>
      <c r="C21" s="45"/>
      <c r="D21" s="65">
        <v>11981781.700319365</v>
      </c>
      <c r="E21" s="66"/>
      <c r="F21" s="118">
        <v>141</v>
      </c>
      <c r="G21" s="66"/>
      <c r="H21" s="65">
        <v>375839.39752790204</v>
      </c>
      <c r="I21" s="65">
        <v>849574.1709468388</v>
      </c>
      <c r="J21" s="65">
        <v>1056842.7136835486</v>
      </c>
      <c r="K21" s="67">
        <f t="shared" si="10"/>
        <v>2282256.2821582891</v>
      </c>
      <c r="L21" s="65">
        <v>849574.1709468388</v>
      </c>
      <c r="M21" s="65">
        <v>849574.1709468388</v>
      </c>
      <c r="N21" s="65">
        <v>1056842.7136835486</v>
      </c>
      <c r="O21" s="67">
        <f t="shared" si="11"/>
        <v>2755991.055577226</v>
      </c>
      <c r="P21" s="65">
        <v>849574.1709468388</v>
      </c>
      <c r="Q21" s="65">
        <v>849574.1709468388</v>
      </c>
      <c r="R21" s="65">
        <v>1056842.7136835486</v>
      </c>
      <c r="S21" s="67">
        <f t="shared" si="12"/>
        <v>2755991.055577226</v>
      </c>
      <c r="T21" s="65">
        <v>849574.1709468388</v>
      </c>
      <c r="U21" s="65">
        <v>849574.1709468388</v>
      </c>
      <c r="V21" s="65">
        <v>1056842.7136835486</v>
      </c>
      <c r="W21" s="67">
        <f t="shared" si="13"/>
        <v>2755991.055577226</v>
      </c>
      <c r="X21" s="45"/>
      <c r="Y21" s="47">
        <f t="shared" si="14"/>
        <v>10550229.448889967</v>
      </c>
    </row>
    <row r="22" spans="1:25" ht="13" x14ac:dyDescent="0.15">
      <c r="A22" s="46"/>
      <c r="B22" s="2" t="s">
        <v>14</v>
      </c>
      <c r="C22" s="45"/>
      <c r="D22" s="65">
        <v>3767418.5553877973</v>
      </c>
      <c r="E22" s="66"/>
      <c r="F22" s="118">
        <v>91</v>
      </c>
      <c r="G22" s="66"/>
      <c r="H22" s="65">
        <v>151412.54110977077</v>
      </c>
      <c r="I22" s="65">
        <v>400123.89228888176</v>
      </c>
      <c r="J22" s="65">
        <v>478213.15624651889</v>
      </c>
      <c r="K22" s="67">
        <f t="shared" si="10"/>
        <v>1029749.5896451715</v>
      </c>
      <c r="L22" s="65">
        <v>400123.89228888176</v>
      </c>
      <c r="M22" s="65">
        <v>400123.89228888176</v>
      </c>
      <c r="N22" s="65">
        <v>478213.15624651889</v>
      </c>
      <c r="O22" s="67">
        <f t="shared" si="11"/>
        <v>1278460.9408242824</v>
      </c>
      <c r="P22" s="65">
        <v>400123.89228888176</v>
      </c>
      <c r="Q22" s="65">
        <v>400123.89228888176</v>
      </c>
      <c r="R22" s="65">
        <v>478213.15624651889</v>
      </c>
      <c r="S22" s="67">
        <f t="shared" si="12"/>
        <v>1278460.9408242824</v>
      </c>
      <c r="T22" s="65">
        <v>400123.89228888176</v>
      </c>
      <c r="U22" s="65">
        <v>400123.89228888176</v>
      </c>
      <c r="V22" s="65">
        <v>478213.15624651889</v>
      </c>
      <c r="W22" s="67">
        <f t="shared" si="13"/>
        <v>1278460.9408242824</v>
      </c>
      <c r="X22" s="45"/>
      <c r="Y22" s="47">
        <f t="shared" si="14"/>
        <v>4865132.4121180186</v>
      </c>
    </row>
    <row r="23" spans="1:25" ht="13" x14ac:dyDescent="0.15">
      <c r="A23" s="46"/>
      <c r="B23" s="2" t="s">
        <v>15</v>
      </c>
      <c r="C23" s="45"/>
      <c r="D23" s="65">
        <v>0</v>
      </c>
      <c r="E23" s="66"/>
      <c r="F23" s="118"/>
      <c r="G23" s="66"/>
      <c r="H23" s="65">
        <v>0</v>
      </c>
      <c r="I23" s="65">
        <v>0</v>
      </c>
      <c r="J23" s="65">
        <v>0</v>
      </c>
      <c r="K23" s="67">
        <f t="shared" si="10"/>
        <v>0</v>
      </c>
      <c r="L23" s="65">
        <v>0</v>
      </c>
      <c r="M23" s="65">
        <v>0</v>
      </c>
      <c r="N23" s="65">
        <v>0</v>
      </c>
      <c r="O23" s="67">
        <f t="shared" si="11"/>
        <v>0</v>
      </c>
      <c r="P23" s="65">
        <v>0</v>
      </c>
      <c r="Q23" s="65">
        <v>0</v>
      </c>
      <c r="R23" s="65">
        <v>0</v>
      </c>
      <c r="S23" s="67">
        <f t="shared" si="12"/>
        <v>0</v>
      </c>
      <c r="T23" s="65">
        <v>0</v>
      </c>
      <c r="U23" s="65">
        <v>0</v>
      </c>
      <c r="V23" s="65">
        <v>0</v>
      </c>
      <c r="W23" s="67">
        <f t="shared" si="13"/>
        <v>0</v>
      </c>
      <c r="X23" s="45"/>
      <c r="Y23" s="47">
        <f t="shared" si="14"/>
        <v>0</v>
      </c>
    </row>
    <row r="24" spans="1:25" ht="13" x14ac:dyDescent="0.15">
      <c r="A24" s="46"/>
      <c r="B24" s="2" t="s">
        <v>16</v>
      </c>
      <c r="C24" s="45"/>
      <c r="D24" s="65">
        <v>1781895.7264567704</v>
      </c>
      <c r="E24" s="66"/>
      <c r="F24" s="118">
        <v>24</v>
      </c>
      <c r="G24" s="66"/>
      <c r="H24" s="65">
        <v>161041.64611999996</v>
      </c>
      <c r="I24" s="65">
        <v>161781.21489999999</v>
      </c>
      <c r="J24" s="65">
        <v>164287.394</v>
      </c>
      <c r="K24" s="67">
        <f t="shared" si="10"/>
        <v>487110.25501999992</v>
      </c>
      <c r="L24" s="65">
        <v>164287.394</v>
      </c>
      <c r="M24" s="65">
        <v>164287.394</v>
      </c>
      <c r="N24" s="65">
        <v>164287.394</v>
      </c>
      <c r="O24" s="67">
        <f t="shared" si="11"/>
        <v>492862.18200000003</v>
      </c>
      <c r="P24" s="65">
        <v>164287.394</v>
      </c>
      <c r="Q24" s="65">
        <v>164287.394</v>
      </c>
      <c r="R24" s="65">
        <v>164287.394</v>
      </c>
      <c r="S24" s="67">
        <f t="shared" si="12"/>
        <v>492862.18200000003</v>
      </c>
      <c r="T24" s="65">
        <v>164287.394</v>
      </c>
      <c r="U24" s="65">
        <v>164287.394</v>
      </c>
      <c r="V24" s="65">
        <v>164287.394</v>
      </c>
      <c r="W24" s="67">
        <f t="shared" si="13"/>
        <v>492862.18200000003</v>
      </c>
      <c r="X24" s="45"/>
      <c r="Y24" s="47">
        <f t="shared" si="14"/>
        <v>1965696.8010200001</v>
      </c>
    </row>
    <row r="25" spans="1:25" ht="13" x14ac:dyDescent="0.15">
      <c r="A25" s="46"/>
      <c r="B25" s="2" t="s">
        <v>166</v>
      </c>
      <c r="C25" s="45"/>
      <c r="D25" s="65">
        <v>4882303.7375927996</v>
      </c>
      <c r="E25" s="66"/>
      <c r="F25" s="118">
        <v>69</v>
      </c>
      <c r="G25" s="66"/>
      <c r="H25" s="65">
        <v>441890.54595786857</v>
      </c>
      <c r="I25" s="65">
        <v>447942.65929646458</v>
      </c>
      <c r="J25" s="65">
        <v>450520.96526313125</v>
      </c>
      <c r="K25" s="67">
        <f t="shared" si="10"/>
        <v>1340354.1705174644</v>
      </c>
      <c r="L25" s="65">
        <v>450520.96526313125</v>
      </c>
      <c r="M25" s="65">
        <v>450520.96526313125</v>
      </c>
      <c r="N25" s="65">
        <v>450520.96526313125</v>
      </c>
      <c r="O25" s="67">
        <f t="shared" si="11"/>
        <v>1351562.8957893937</v>
      </c>
      <c r="P25" s="65">
        <v>450520.96526313125</v>
      </c>
      <c r="Q25" s="65">
        <v>450520.96526313125</v>
      </c>
      <c r="R25" s="65">
        <v>450520.96526313125</v>
      </c>
      <c r="S25" s="67">
        <f t="shared" si="12"/>
        <v>1351562.8957893937</v>
      </c>
      <c r="T25" s="65">
        <v>450520.96526313125</v>
      </c>
      <c r="U25" s="65">
        <v>450520.96526313125</v>
      </c>
      <c r="V25" s="65">
        <v>450520.96526313125</v>
      </c>
      <c r="W25" s="67">
        <f t="shared" si="13"/>
        <v>1351562.8957893937</v>
      </c>
      <c r="X25" s="45"/>
      <c r="Y25" s="47">
        <f t="shared" si="14"/>
        <v>5395042.8578856457</v>
      </c>
    </row>
    <row r="26" spans="1:25" ht="13" x14ac:dyDescent="0.15">
      <c r="A26" s="46"/>
      <c r="B26" s="2" t="s">
        <v>167</v>
      </c>
      <c r="C26" s="45"/>
      <c r="D26" s="65">
        <v>5172713.2021070663</v>
      </c>
      <c r="E26" s="66"/>
      <c r="F26" s="118"/>
      <c r="G26" s="66"/>
      <c r="H26" s="65">
        <v>324810.13221257582</v>
      </c>
      <c r="I26" s="65">
        <v>425499.54694251821</v>
      </c>
      <c r="J26" s="65">
        <v>455275.62671889248</v>
      </c>
      <c r="K26" s="67">
        <f t="shared" si="10"/>
        <v>1205585.3058739866</v>
      </c>
      <c r="L26" s="65">
        <v>421195.59815789782</v>
      </c>
      <c r="M26" s="65">
        <v>419738.66093854915</v>
      </c>
      <c r="N26" s="65">
        <v>449194.52149865311</v>
      </c>
      <c r="O26" s="67">
        <f t="shared" si="11"/>
        <v>1290128.7805951</v>
      </c>
      <c r="P26" s="65">
        <v>454401.45101345947</v>
      </c>
      <c r="Q26" s="65">
        <v>440708.76771044527</v>
      </c>
      <c r="R26" s="65">
        <v>451996.76529184432</v>
      </c>
      <c r="S26" s="67">
        <f t="shared" si="12"/>
        <v>1347106.9840157491</v>
      </c>
      <c r="T26" s="65">
        <v>419847.52662420954</v>
      </c>
      <c r="U26" s="65">
        <v>419576.03214477678</v>
      </c>
      <c r="V26" s="65">
        <v>449464.86083930591</v>
      </c>
      <c r="W26" s="67">
        <f t="shared" si="13"/>
        <v>1288888.4196082922</v>
      </c>
      <c r="X26" s="45"/>
      <c r="Y26" s="48">
        <f t="shared" si="14"/>
        <v>5131709.4900931278</v>
      </c>
    </row>
    <row r="27" spans="1:25" ht="13" x14ac:dyDescent="0.15">
      <c r="A27" s="2"/>
      <c r="B27" s="56" t="s">
        <v>17</v>
      </c>
      <c r="C27" s="45"/>
      <c r="D27" s="116">
        <f>SUM(D20:D26)</f>
        <v>30498183.079217963</v>
      </c>
      <c r="E27" s="105"/>
      <c r="F27" s="119">
        <f>SUM(F20:F26)</f>
        <v>352</v>
      </c>
      <c r="G27" s="105"/>
      <c r="H27" s="116">
        <f>SUM(H20:H26)</f>
        <v>1715171.3691550838</v>
      </c>
      <c r="I27" s="116">
        <f>SUM(I20:I26)</f>
        <v>2548845.32127637</v>
      </c>
      <c r="J27" s="116">
        <f>SUM(J20:J26)</f>
        <v>2870582.4813137576</v>
      </c>
      <c r="K27" s="116">
        <f>SUM(H27:J27)</f>
        <v>7134599.1717452109</v>
      </c>
      <c r="L27" s="116">
        <f>SUM(L20:L26)</f>
        <v>2551144.646058416</v>
      </c>
      <c r="M27" s="116">
        <f>SUM(M20:M26)</f>
        <v>2549687.7088390677</v>
      </c>
      <c r="N27" s="116">
        <f>SUM(N20:N26)</f>
        <v>2864501.3760935185</v>
      </c>
      <c r="O27" s="116">
        <f>SUM(L27:N27)</f>
        <v>7965333.7309910022</v>
      </c>
      <c r="P27" s="116">
        <f>SUM(P20:P26)</f>
        <v>2584350.4989139778</v>
      </c>
      <c r="Q27" s="116">
        <f>SUM(Q20:Q26)</f>
        <v>2570657.8156109639</v>
      </c>
      <c r="R27" s="116">
        <f>SUM(R20:R26)</f>
        <v>2867303.6198867098</v>
      </c>
      <c r="S27" s="116">
        <f>SUM(P27:R27)</f>
        <v>8022311.9344116505</v>
      </c>
      <c r="T27" s="116">
        <f>SUM(T20:T26)</f>
        <v>2549796.5745247281</v>
      </c>
      <c r="U27" s="116">
        <f>SUM(U20:U26)</f>
        <v>2549525.0800452949</v>
      </c>
      <c r="V27" s="116">
        <f>SUM(V20:V26)</f>
        <v>2864771.7154341713</v>
      </c>
      <c r="W27" s="116">
        <f t="shared" si="13"/>
        <v>7964093.3700041939</v>
      </c>
      <c r="X27" s="106"/>
      <c r="Y27" s="121">
        <f t="shared" si="14"/>
        <v>31086338.207152054</v>
      </c>
    </row>
    <row r="28" spans="1:25" ht="13" x14ac:dyDescent="0.1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" x14ac:dyDescent="0.15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ht="13" x14ac:dyDescent="0.15">
      <c r="A30" s="46"/>
      <c r="B30" s="2" t="s">
        <v>168</v>
      </c>
      <c r="C30" s="45"/>
      <c r="D30" s="65">
        <v>536208.04954482615</v>
      </c>
      <c r="E30" s="66"/>
      <c r="F30" s="66"/>
      <c r="G30" s="66"/>
      <c r="H30" s="65">
        <v>102990.91172075868</v>
      </c>
      <c r="I30" s="65">
        <v>115620.24732319191</v>
      </c>
      <c r="J30" s="65">
        <v>110366.38115143697</v>
      </c>
      <c r="K30" s="67">
        <f t="shared" ref="K30:K34" si="15">SUM(H30:J30)</f>
        <v>328977.54019538756</v>
      </c>
      <c r="L30" s="65">
        <v>30040.894023517045</v>
      </c>
      <c r="M30" s="65">
        <v>20544.280773182574</v>
      </c>
      <c r="N30" s="65">
        <v>28130.428809359302</v>
      </c>
      <c r="O30" s="67">
        <f t="shared" ref="O30:O34" si="16">SUM(L30:N30)</f>
        <v>78715.603606058925</v>
      </c>
      <c r="P30" s="65">
        <v>27421.550631417056</v>
      </c>
      <c r="Q30" s="65">
        <v>32294.430606974376</v>
      </c>
      <c r="R30" s="65">
        <v>22569.673569838218</v>
      </c>
      <c r="S30" s="67">
        <f t="shared" ref="S30:S34" si="17">SUM(P30:R30)</f>
        <v>82285.65480822965</v>
      </c>
      <c r="T30" s="65">
        <v>27347.605584092889</v>
      </c>
      <c r="U30" s="65">
        <v>33600.500894399353</v>
      </c>
      <c r="V30" s="65">
        <v>38907.401110752253</v>
      </c>
      <c r="W30" s="67">
        <f t="shared" ref="W30:W35" si="18">SUM(T30:V30)</f>
        <v>99855.507589244487</v>
      </c>
      <c r="X30" s="45"/>
      <c r="Y30" s="47">
        <f t="shared" ref="Y30:Y35" si="19">SUM(K30,O30,S30,W30)</f>
        <v>589834.30619892059</v>
      </c>
    </row>
    <row r="31" spans="1:25" ht="13" x14ac:dyDescent="0.15">
      <c r="A31" s="46"/>
      <c r="B31" s="2" t="s">
        <v>169</v>
      </c>
      <c r="C31" s="45"/>
      <c r="D31" s="65">
        <v>258454.14882522353</v>
      </c>
      <c r="E31" s="66"/>
      <c r="F31" s="66"/>
      <c r="G31" s="66"/>
      <c r="H31" s="65">
        <v>22780.250747342903</v>
      </c>
      <c r="I31" s="65">
        <v>22780.250747342903</v>
      </c>
      <c r="J31" s="65">
        <v>22780.250747342903</v>
      </c>
      <c r="K31" s="67">
        <f t="shared" si="15"/>
        <v>68340.752242028713</v>
      </c>
      <c r="L31" s="65">
        <v>22780.250747342903</v>
      </c>
      <c r="M31" s="65">
        <v>22780.250747342903</v>
      </c>
      <c r="N31" s="65">
        <v>22780.250747342903</v>
      </c>
      <c r="O31" s="67">
        <f t="shared" si="16"/>
        <v>68340.752242028713</v>
      </c>
      <c r="P31" s="65">
        <v>22780.250747342903</v>
      </c>
      <c r="Q31" s="65">
        <v>22780.250747342903</v>
      </c>
      <c r="R31" s="65">
        <v>22780.250747342903</v>
      </c>
      <c r="S31" s="67">
        <f t="shared" si="17"/>
        <v>68340.752242028713</v>
      </c>
      <c r="T31" s="65">
        <v>22780.250747342903</v>
      </c>
      <c r="U31" s="65">
        <v>22780.250747342903</v>
      </c>
      <c r="V31" s="65">
        <v>22780.250747342903</v>
      </c>
      <c r="W31" s="67">
        <f t="shared" si="18"/>
        <v>68340.752242028713</v>
      </c>
      <c r="X31" s="45"/>
      <c r="Y31" s="47">
        <f t="shared" si="19"/>
        <v>273363.00896811485</v>
      </c>
    </row>
    <row r="32" spans="1:25" ht="13" x14ac:dyDescent="0.15">
      <c r="A32" s="46"/>
      <c r="B32" s="2" t="s">
        <v>19</v>
      </c>
      <c r="C32" s="45"/>
      <c r="D32" s="65">
        <v>920000</v>
      </c>
      <c r="E32" s="66"/>
      <c r="F32" s="66"/>
      <c r="G32" s="66"/>
      <c r="H32" s="65">
        <v>923.89687500000002</v>
      </c>
      <c r="I32" s="65">
        <v>32214.404185870946</v>
      </c>
      <c r="J32" s="65">
        <v>126085.92611848377</v>
      </c>
      <c r="K32" s="67">
        <f t="shared" si="15"/>
        <v>159224.2271793547</v>
      </c>
      <c r="L32" s="65">
        <v>126085.92611848377</v>
      </c>
      <c r="M32" s="65">
        <v>126085.92611848377</v>
      </c>
      <c r="N32" s="65">
        <v>126085.92611848377</v>
      </c>
      <c r="O32" s="67">
        <f t="shared" si="16"/>
        <v>378257.7783554513</v>
      </c>
      <c r="P32" s="65">
        <v>126085.92611848377</v>
      </c>
      <c r="Q32" s="65">
        <v>126085.92611848377</v>
      </c>
      <c r="R32" s="65">
        <v>126085.92611848377</v>
      </c>
      <c r="S32" s="67">
        <f t="shared" si="17"/>
        <v>378257.7783554513</v>
      </c>
      <c r="T32" s="65">
        <v>126085.92611848377</v>
      </c>
      <c r="U32" s="65">
        <v>126085.92611848377</v>
      </c>
      <c r="V32" s="65">
        <v>63504.911496741886</v>
      </c>
      <c r="W32" s="67">
        <f t="shared" si="18"/>
        <v>315676.76373370941</v>
      </c>
      <c r="X32" s="45"/>
      <c r="Y32" s="47">
        <f t="shared" si="19"/>
        <v>1231416.5476239668</v>
      </c>
    </row>
    <row r="33" spans="1:25" ht="13" x14ac:dyDescent="0.15">
      <c r="A33" s="46"/>
      <c r="B33" s="46" t="s">
        <v>32</v>
      </c>
      <c r="C33" s="45"/>
      <c r="D33" s="65">
        <v>1156231.8946566419</v>
      </c>
      <c r="E33" s="66"/>
      <c r="F33" s="66"/>
      <c r="G33" s="66"/>
      <c r="H33" s="65">
        <v>0</v>
      </c>
      <c r="I33" s="65">
        <v>30917.976709501578</v>
      </c>
      <c r="J33" s="65">
        <v>123671.90683800631</v>
      </c>
      <c r="K33" s="67">
        <f>SUM(H33:J33)</f>
        <v>154589.8835475079</v>
      </c>
      <c r="L33" s="65">
        <v>123671.90683800631</v>
      </c>
      <c r="M33" s="65">
        <v>123671.90683800631</v>
      </c>
      <c r="N33" s="65">
        <v>123671.90683800631</v>
      </c>
      <c r="O33" s="67">
        <f>SUM(L33:N33)</f>
        <v>371015.7205140189</v>
      </c>
      <c r="P33" s="65">
        <v>123671.90683800631</v>
      </c>
      <c r="Q33" s="65">
        <v>123671.90683800631</v>
      </c>
      <c r="R33" s="65">
        <v>123671.90683800631</v>
      </c>
      <c r="S33" s="67">
        <f>SUM(P33:R33)</f>
        <v>371015.7205140189</v>
      </c>
      <c r="T33" s="65">
        <v>123671.90683800631</v>
      </c>
      <c r="U33" s="65">
        <v>123671.90683800631</v>
      </c>
      <c r="V33" s="65">
        <v>61835.953419003155</v>
      </c>
      <c r="W33" s="67">
        <f>SUM(T33:V33)</f>
        <v>309179.76709501579</v>
      </c>
      <c r="X33" s="45"/>
      <c r="Y33" s="47">
        <f>SUM(K33,O33,S33,W33)</f>
        <v>1205801.0916705616</v>
      </c>
    </row>
    <row r="34" spans="1:25" ht="13" x14ac:dyDescent="0.15">
      <c r="A34" s="46"/>
      <c r="B34" s="2" t="s">
        <v>170</v>
      </c>
      <c r="C34" s="45"/>
      <c r="D34" s="65">
        <v>158152.74451388905</v>
      </c>
      <c r="E34" s="66"/>
      <c r="F34" s="66"/>
      <c r="G34" s="66"/>
      <c r="H34" s="65">
        <v>5065.1489257119511</v>
      </c>
      <c r="I34" s="65">
        <v>5648.3178159560166</v>
      </c>
      <c r="J34" s="65">
        <v>5027.1256562956805</v>
      </c>
      <c r="K34" s="67">
        <f t="shared" si="15"/>
        <v>15740.592397963648</v>
      </c>
      <c r="L34" s="65">
        <v>4921.7646198152033</v>
      </c>
      <c r="M34" s="65">
        <v>13802.429756154346</v>
      </c>
      <c r="N34" s="65">
        <v>16507.031957294614</v>
      </c>
      <c r="O34" s="67">
        <f t="shared" si="16"/>
        <v>35231.22633326416</v>
      </c>
      <c r="P34" s="65">
        <v>7820.3089868483439</v>
      </c>
      <c r="Q34" s="65">
        <v>17242.512063995644</v>
      </c>
      <c r="R34" s="65">
        <v>8625.0901097405476</v>
      </c>
      <c r="S34" s="67">
        <f t="shared" si="17"/>
        <v>33687.911160584539</v>
      </c>
      <c r="T34" s="65">
        <v>5902.3152692455496</v>
      </c>
      <c r="U34" s="65">
        <v>5797.3066108135026</v>
      </c>
      <c r="V34" s="65">
        <v>13664.247221448702</v>
      </c>
      <c r="W34" s="67">
        <f t="shared" si="18"/>
        <v>25363.869101507757</v>
      </c>
      <c r="X34" s="45"/>
      <c r="Y34" s="48">
        <f t="shared" si="19"/>
        <v>110023.59899332011</v>
      </c>
    </row>
    <row r="35" spans="1:25" ht="13" x14ac:dyDescent="0.15">
      <c r="A35" s="2"/>
      <c r="B35" s="56" t="s">
        <v>20</v>
      </c>
      <c r="C35" s="45"/>
      <c r="D35" s="57">
        <f>SUM(D30:D34)</f>
        <v>3029046.8375405804</v>
      </c>
      <c r="E35" s="58"/>
      <c r="F35" s="58"/>
      <c r="G35" s="58"/>
      <c r="H35" s="57">
        <f>SUM(H30:H34)</f>
        <v>131760.20826881353</v>
      </c>
      <c r="I35" s="57">
        <f>SUM(I30:I34)</f>
        <v>207181.19678186337</v>
      </c>
      <c r="J35" s="57">
        <f>SUM(J30:J34)</f>
        <v>387931.59051156568</v>
      </c>
      <c r="K35" s="57">
        <f>SUM(H35:J35)</f>
        <v>726872.99556224258</v>
      </c>
      <c r="L35" s="57">
        <f>SUM(L30:L34)</f>
        <v>307500.74234716524</v>
      </c>
      <c r="M35" s="57">
        <f>SUM(M30:M34)</f>
        <v>306884.79423316993</v>
      </c>
      <c r="N35" s="57">
        <f>SUM(N30:N34)</f>
        <v>317175.54447048687</v>
      </c>
      <c r="O35" s="57">
        <f>SUM(L35:N35)</f>
        <v>931561.08105082205</v>
      </c>
      <c r="P35" s="57">
        <f>SUM(P30:P34)</f>
        <v>307779.94332209835</v>
      </c>
      <c r="Q35" s="57">
        <f>SUM(Q30:Q34)</f>
        <v>322075.02637480298</v>
      </c>
      <c r="R35" s="57">
        <f>SUM(R30:R34)</f>
        <v>303732.84738341178</v>
      </c>
      <c r="S35" s="57">
        <f>SUM(P35:R35)</f>
        <v>933587.81708031311</v>
      </c>
      <c r="T35" s="57">
        <f>SUM(T30:T34)</f>
        <v>305788.00455717137</v>
      </c>
      <c r="U35" s="57">
        <f>SUM(U30:U34)</f>
        <v>311935.89120904577</v>
      </c>
      <c r="V35" s="57">
        <f>SUM(V30:V34)</f>
        <v>200692.76399528887</v>
      </c>
      <c r="W35" s="57">
        <f t="shared" si="18"/>
        <v>818416.65976150602</v>
      </c>
      <c r="X35" s="45"/>
      <c r="Y35" s="122">
        <f t="shared" si="19"/>
        <v>3410438.5534548839</v>
      </c>
    </row>
    <row r="36" spans="1:25" ht="13" x14ac:dyDescent="0.15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" x14ac:dyDescent="0.15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ht="13" x14ac:dyDescent="0.15">
      <c r="A38" s="46"/>
      <c r="B38" s="46" t="s">
        <v>22</v>
      </c>
      <c r="C38" s="45"/>
      <c r="D38" s="65">
        <v>61506</v>
      </c>
      <c r="E38" s="66"/>
      <c r="F38" s="66"/>
      <c r="G38" s="66"/>
      <c r="H38" s="65">
        <v>34502.286666666667</v>
      </c>
      <c r="I38" s="65">
        <v>34502.286666666667</v>
      </c>
      <c r="J38" s="65">
        <v>34502.286666666667</v>
      </c>
      <c r="K38" s="67">
        <f t="shared" ref="K38:K43" si="20">SUM(H38:J38)</f>
        <v>103506.86</v>
      </c>
      <c r="L38" s="65">
        <v>34502.286666666667</v>
      </c>
      <c r="M38" s="65">
        <v>34502.286666666667</v>
      </c>
      <c r="N38" s="65">
        <v>34502.286666666667</v>
      </c>
      <c r="O38" s="67">
        <f t="shared" ref="O38:O43" si="21">SUM(L38:N38)</f>
        <v>103506.86</v>
      </c>
      <c r="P38" s="65">
        <v>34502.286666666667</v>
      </c>
      <c r="Q38" s="65">
        <v>34502.286666666667</v>
      </c>
      <c r="R38" s="65">
        <v>34502.286666666667</v>
      </c>
      <c r="S38" s="67">
        <f t="shared" ref="S38:S43" si="22">SUM(P38:R38)</f>
        <v>103506.86</v>
      </c>
      <c r="T38" s="65">
        <v>34502.286666666667</v>
      </c>
      <c r="U38" s="65">
        <v>34502.286666666667</v>
      </c>
      <c r="V38" s="65">
        <v>34502.286666666667</v>
      </c>
      <c r="W38" s="67">
        <f t="shared" ref="W38:W44" si="23">SUM(T38:V38)</f>
        <v>103506.86</v>
      </c>
      <c r="X38" s="45"/>
      <c r="Y38" s="47">
        <f t="shared" ref="Y38:Y44" si="24">SUM(K38,O38,S38,W38)</f>
        <v>414027.44</v>
      </c>
    </row>
    <row r="39" spans="1:25" ht="13" x14ac:dyDescent="0.15">
      <c r="A39" s="46"/>
      <c r="B39" s="46" t="s">
        <v>154</v>
      </c>
      <c r="C39" s="45"/>
      <c r="D39" s="107">
        <v>2125642.7312041884</v>
      </c>
      <c r="E39" s="66"/>
      <c r="F39" s="66"/>
      <c r="G39" s="66"/>
      <c r="H39" s="107">
        <v>177138.72760034903</v>
      </c>
      <c r="I39" s="107">
        <v>177138.72760034903</v>
      </c>
      <c r="J39" s="107">
        <v>177138.72760034903</v>
      </c>
      <c r="K39" s="67">
        <f t="shared" si="20"/>
        <v>531416.18280104711</v>
      </c>
      <c r="L39" s="107">
        <v>177138.72760034903</v>
      </c>
      <c r="M39" s="107">
        <v>177138.72760034903</v>
      </c>
      <c r="N39" s="107">
        <v>177138.72760034903</v>
      </c>
      <c r="O39" s="67">
        <f t="shared" si="21"/>
        <v>531416.18280104711</v>
      </c>
      <c r="P39" s="107">
        <v>177138.72760034903</v>
      </c>
      <c r="Q39" s="107">
        <v>177138.72760034903</v>
      </c>
      <c r="R39" s="107">
        <v>177138.72760034903</v>
      </c>
      <c r="S39" s="67">
        <f t="shared" si="22"/>
        <v>531416.18280104711</v>
      </c>
      <c r="T39" s="107">
        <v>177138.72760034903</v>
      </c>
      <c r="U39" s="107">
        <v>177138.72760034903</v>
      </c>
      <c r="V39" s="107">
        <v>177138.72760034903</v>
      </c>
      <c r="W39" s="67">
        <f t="shared" si="23"/>
        <v>531416.18280104711</v>
      </c>
      <c r="X39" s="45"/>
      <c r="Y39" s="47">
        <f t="shared" si="24"/>
        <v>2125664.7312041884</v>
      </c>
    </row>
    <row r="40" spans="1:25" ht="13" x14ac:dyDescent="0.15">
      <c r="A40" s="46"/>
      <c r="B40" s="46" t="s">
        <v>155</v>
      </c>
      <c r="C40" s="45"/>
      <c r="D40" s="107">
        <v>2537573.4091258594</v>
      </c>
      <c r="E40" s="66"/>
      <c r="F40" s="66"/>
      <c r="G40" s="66"/>
      <c r="H40" s="107">
        <v>198378.91194623092</v>
      </c>
      <c r="I40" s="107">
        <v>198378.91194623092</v>
      </c>
      <c r="J40" s="107">
        <v>198378.91194623092</v>
      </c>
      <c r="K40" s="67">
        <f t="shared" si="20"/>
        <v>595136.73583869275</v>
      </c>
      <c r="L40" s="107">
        <v>198378.91194623092</v>
      </c>
      <c r="M40" s="107">
        <v>198378.91194623092</v>
      </c>
      <c r="N40" s="107">
        <v>198378.91194623092</v>
      </c>
      <c r="O40" s="67">
        <f t="shared" si="21"/>
        <v>595136.73583869275</v>
      </c>
      <c r="P40" s="107">
        <v>198378.91194623092</v>
      </c>
      <c r="Q40" s="107">
        <v>198378.91194623092</v>
      </c>
      <c r="R40" s="107">
        <v>198378.91194623092</v>
      </c>
      <c r="S40" s="67">
        <f t="shared" si="22"/>
        <v>595136.73583869275</v>
      </c>
      <c r="T40" s="107">
        <v>198378.91194623092</v>
      </c>
      <c r="U40" s="107">
        <v>198378.91194623092</v>
      </c>
      <c r="V40" s="107">
        <v>198378.91194623092</v>
      </c>
      <c r="W40" s="67">
        <f t="shared" si="23"/>
        <v>595136.73583869275</v>
      </c>
      <c r="X40" s="45"/>
      <c r="Y40" s="47">
        <f t="shared" si="24"/>
        <v>2380546.943354771</v>
      </c>
    </row>
    <row r="41" spans="1:25" ht="13" x14ac:dyDescent="0.15">
      <c r="A41" s="46"/>
      <c r="B41" s="46" t="s">
        <v>23</v>
      </c>
      <c r="C41" s="45"/>
      <c r="D41" s="65">
        <v>209999.99999999994</v>
      </c>
      <c r="E41" s="66"/>
      <c r="F41" s="66"/>
      <c r="G41" s="66"/>
      <c r="H41" s="65">
        <v>16333.333333333334</v>
      </c>
      <c r="I41" s="65">
        <v>16333.333333333334</v>
      </c>
      <c r="J41" s="65">
        <v>16333.333333333334</v>
      </c>
      <c r="K41" s="67">
        <f t="shared" si="20"/>
        <v>49000</v>
      </c>
      <c r="L41" s="65">
        <v>16333.333333333334</v>
      </c>
      <c r="M41" s="65">
        <v>16333.333333333334</v>
      </c>
      <c r="N41" s="65">
        <v>16333.333333333334</v>
      </c>
      <c r="O41" s="67">
        <f t="shared" si="21"/>
        <v>49000</v>
      </c>
      <c r="P41" s="65">
        <v>16333.333333333334</v>
      </c>
      <c r="Q41" s="65">
        <v>16333.333333333334</v>
      </c>
      <c r="R41" s="65">
        <v>16333.333333333334</v>
      </c>
      <c r="S41" s="67">
        <f t="shared" si="22"/>
        <v>49000</v>
      </c>
      <c r="T41" s="65">
        <v>16333.333333333334</v>
      </c>
      <c r="U41" s="65">
        <v>16333.333333333334</v>
      </c>
      <c r="V41" s="65">
        <v>16333.333333333334</v>
      </c>
      <c r="W41" s="67">
        <f t="shared" si="23"/>
        <v>49000</v>
      </c>
      <c r="X41" s="45"/>
      <c r="Y41" s="47">
        <f t="shared" si="24"/>
        <v>196000</v>
      </c>
    </row>
    <row r="42" spans="1:25" ht="13" x14ac:dyDescent="0.15">
      <c r="A42" s="46"/>
      <c r="B42" s="46" t="s">
        <v>24</v>
      </c>
      <c r="C42" s="45"/>
      <c r="D42" s="65">
        <v>1093891.1265088359</v>
      </c>
      <c r="E42" s="66"/>
      <c r="F42" s="66"/>
      <c r="G42" s="66"/>
      <c r="H42" s="65">
        <v>109133.02765909092</v>
      </c>
      <c r="I42" s="65">
        <v>109133.02765909092</v>
      </c>
      <c r="J42" s="65">
        <v>109133.02765909092</v>
      </c>
      <c r="K42" s="67">
        <f t="shared" si="20"/>
        <v>327399.08297727274</v>
      </c>
      <c r="L42" s="65">
        <v>109133.02765909092</v>
      </c>
      <c r="M42" s="65">
        <v>109133.02765909092</v>
      </c>
      <c r="N42" s="65">
        <v>109133.02765909092</v>
      </c>
      <c r="O42" s="67">
        <f t="shared" si="21"/>
        <v>327399.08297727274</v>
      </c>
      <c r="P42" s="65">
        <v>109133.02765909092</v>
      </c>
      <c r="Q42" s="65">
        <v>109133.02765909092</v>
      </c>
      <c r="R42" s="65">
        <v>109133.02765909092</v>
      </c>
      <c r="S42" s="67">
        <f t="shared" si="22"/>
        <v>327399.08297727274</v>
      </c>
      <c r="T42" s="65">
        <v>109133.02765909092</v>
      </c>
      <c r="U42" s="65">
        <v>109133.02765909092</v>
      </c>
      <c r="V42" s="65">
        <v>109133.02765909092</v>
      </c>
      <c r="W42" s="67">
        <f t="shared" si="23"/>
        <v>327399.08297727274</v>
      </c>
      <c r="X42" s="45"/>
      <c r="Y42" s="47">
        <f t="shared" si="24"/>
        <v>1309596.331909091</v>
      </c>
    </row>
    <row r="43" spans="1:25" ht="13" x14ac:dyDescent="0.15">
      <c r="A43" s="46"/>
      <c r="B43" s="46" t="s">
        <v>156</v>
      </c>
      <c r="C43" s="45"/>
      <c r="D43" s="65">
        <v>571702.59775526973</v>
      </c>
      <c r="E43" s="66"/>
      <c r="F43" s="66"/>
      <c r="G43" s="66"/>
      <c r="H43" s="65">
        <v>80138.138269202289</v>
      </c>
      <c r="I43" s="65">
        <v>80138.138269202289</v>
      </c>
      <c r="J43" s="65">
        <v>80138.138269202289</v>
      </c>
      <c r="K43" s="67">
        <f t="shared" si="20"/>
        <v>240414.41480760687</v>
      </c>
      <c r="L43" s="65">
        <v>80138.138269202289</v>
      </c>
      <c r="M43" s="65">
        <v>80138.138269202289</v>
      </c>
      <c r="N43" s="65">
        <v>80138.138269202289</v>
      </c>
      <c r="O43" s="67">
        <f t="shared" si="21"/>
        <v>240414.41480760687</v>
      </c>
      <c r="P43" s="65">
        <v>80138.138269202289</v>
      </c>
      <c r="Q43" s="65">
        <v>80138.138269202289</v>
      </c>
      <c r="R43" s="65">
        <v>80138.138269202289</v>
      </c>
      <c r="S43" s="67">
        <f t="shared" si="22"/>
        <v>240414.41480760687</v>
      </c>
      <c r="T43" s="65">
        <v>80138.138269202289</v>
      </c>
      <c r="U43" s="65">
        <v>80138.138269202289</v>
      </c>
      <c r="V43" s="65">
        <v>80138.138269202289</v>
      </c>
      <c r="W43" s="67">
        <f t="shared" si="23"/>
        <v>240414.41480760687</v>
      </c>
      <c r="X43" s="45"/>
      <c r="Y43" s="48">
        <f t="shared" si="24"/>
        <v>961657.65923042747</v>
      </c>
    </row>
    <row r="44" spans="1:25" ht="13" x14ac:dyDescent="0.15">
      <c r="A44" s="46"/>
      <c r="B44" s="56" t="s">
        <v>25</v>
      </c>
      <c r="C44" s="45"/>
      <c r="D44" s="57">
        <f>SUM(D38:D43)</f>
        <v>6600315.8645941541</v>
      </c>
      <c r="E44" s="58"/>
      <c r="F44" s="58"/>
      <c r="G44" s="58"/>
      <c r="H44" s="57">
        <f>SUM(H38:H43)</f>
        <v>615624.42547487316</v>
      </c>
      <c r="I44" s="57">
        <f>SUM(I38:I43)</f>
        <v>615624.42547487316</v>
      </c>
      <c r="J44" s="57">
        <f>SUM(J38:J43)</f>
        <v>615624.42547487316</v>
      </c>
      <c r="K44" s="57">
        <f>SUM(H44:J44)</f>
        <v>1846873.2764246194</v>
      </c>
      <c r="L44" s="57">
        <f>SUM(L38:L43)</f>
        <v>615624.42547487316</v>
      </c>
      <c r="M44" s="57">
        <f>SUM(M38:M43)</f>
        <v>615624.42547487316</v>
      </c>
      <c r="N44" s="57">
        <f>SUM(N38:N43)</f>
        <v>615624.42547487316</v>
      </c>
      <c r="O44" s="57">
        <f>SUM(L44:N44)</f>
        <v>1846873.2764246194</v>
      </c>
      <c r="P44" s="57">
        <f>SUM(P38:P43)</f>
        <v>615624.42547487316</v>
      </c>
      <c r="Q44" s="57">
        <f>SUM(Q38:Q43)</f>
        <v>615624.42547487316</v>
      </c>
      <c r="R44" s="57">
        <f>SUM(R38:R43)</f>
        <v>615624.42547487316</v>
      </c>
      <c r="S44" s="57">
        <f>SUM(P44:R44)</f>
        <v>1846873.2764246194</v>
      </c>
      <c r="T44" s="57">
        <f>SUM(T38:T43)</f>
        <v>615624.42547487316</v>
      </c>
      <c r="U44" s="57">
        <f>SUM(U38:U43)</f>
        <v>615624.42547487316</v>
      </c>
      <c r="V44" s="57">
        <f>SUM(V38:V43)</f>
        <v>615624.42547487316</v>
      </c>
      <c r="W44" s="57">
        <f t="shared" si="23"/>
        <v>1846873.2764246194</v>
      </c>
      <c r="X44" s="45"/>
      <c r="Y44" s="122">
        <f t="shared" si="24"/>
        <v>7387493.1056984775</v>
      </c>
    </row>
    <row r="45" spans="1:25" ht="13" x14ac:dyDescent="0.1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" x14ac:dyDescent="0.15">
      <c r="A46" s="68" t="s">
        <v>158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ht="13" x14ac:dyDescent="0.15">
      <c r="A47" s="46"/>
      <c r="B47" s="46" t="s">
        <v>26</v>
      </c>
      <c r="C47" s="45"/>
      <c r="D47" s="65">
        <v>247111.75260030231</v>
      </c>
      <c r="E47" s="66"/>
      <c r="F47" s="66"/>
      <c r="G47" s="66"/>
      <c r="H47" s="65">
        <v>24007.689515812599</v>
      </c>
      <c r="I47" s="65">
        <v>24007.689515812599</v>
      </c>
      <c r="J47" s="65">
        <v>24007.689515812599</v>
      </c>
      <c r="K47" s="67">
        <f t="shared" ref="K47:K59" si="25">SUM(H47:J47)</f>
        <v>72023.068547437797</v>
      </c>
      <c r="L47" s="65">
        <v>24007.689515812599</v>
      </c>
      <c r="M47" s="65">
        <v>24007.689515812599</v>
      </c>
      <c r="N47" s="65">
        <v>24007.689515812599</v>
      </c>
      <c r="O47" s="67">
        <f t="shared" ref="O47:O59" si="26">SUM(L47:N47)</f>
        <v>72023.068547437797</v>
      </c>
      <c r="P47" s="65">
        <v>24007.689515812599</v>
      </c>
      <c r="Q47" s="65">
        <v>24007.689515812599</v>
      </c>
      <c r="R47" s="65">
        <v>24007.689515812599</v>
      </c>
      <c r="S47" s="67">
        <f t="shared" ref="S47:S59" si="27">SUM(P47:R47)</f>
        <v>72023.068547437797</v>
      </c>
      <c r="T47" s="65">
        <v>24007.689515812599</v>
      </c>
      <c r="U47" s="65">
        <v>24007.689515812599</v>
      </c>
      <c r="V47" s="65">
        <v>24007.689515812599</v>
      </c>
      <c r="W47" s="67">
        <f t="shared" ref="W47:W59" si="28">SUM(T47:V47)</f>
        <v>72023.068547437797</v>
      </c>
      <c r="X47" s="45"/>
      <c r="Y47" s="47">
        <f t="shared" ref="Y47:Y59" si="29">SUM(K47,O47,S47,W47)</f>
        <v>288092.27418975119</v>
      </c>
    </row>
    <row r="48" spans="1:25" ht="13" x14ac:dyDescent="0.15">
      <c r="A48" s="46"/>
      <c r="B48" s="46" t="s">
        <v>27</v>
      </c>
      <c r="C48" s="45"/>
      <c r="D48" s="65">
        <v>125128.89471057395</v>
      </c>
      <c r="E48" s="66"/>
      <c r="F48" s="66"/>
      <c r="G48" s="66"/>
      <c r="H48" s="65">
        <v>11964.155988783619</v>
      </c>
      <c r="I48" s="65">
        <v>11964.155988783619</v>
      </c>
      <c r="J48" s="65">
        <v>11964.155988783619</v>
      </c>
      <c r="K48" s="67">
        <f t="shared" si="25"/>
        <v>35892.467966350858</v>
      </c>
      <c r="L48" s="65">
        <v>11964.155988783619</v>
      </c>
      <c r="M48" s="65">
        <v>11964.155988783619</v>
      </c>
      <c r="N48" s="65">
        <v>11964.155988783619</v>
      </c>
      <c r="O48" s="67">
        <f t="shared" si="26"/>
        <v>35892.467966350858</v>
      </c>
      <c r="P48" s="65">
        <v>11964.155988783619</v>
      </c>
      <c r="Q48" s="65">
        <v>11964.155988783619</v>
      </c>
      <c r="R48" s="65">
        <v>11964.155988783619</v>
      </c>
      <c r="S48" s="67">
        <f t="shared" si="27"/>
        <v>35892.467966350858</v>
      </c>
      <c r="T48" s="65">
        <v>11964.155988783619</v>
      </c>
      <c r="U48" s="65">
        <v>11964.155988783619</v>
      </c>
      <c r="V48" s="65">
        <v>11964.155988783619</v>
      </c>
      <c r="W48" s="67">
        <f t="shared" si="28"/>
        <v>35892.467966350858</v>
      </c>
      <c r="X48" s="45"/>
      <c r="Y48" s="47">
        <f t="shared" si="29"/>
        <v>143569.87186540343</v>
      </c>
    </row>
    <row r="49" spans="1:25" ht="13" x14ac:dyDescent="0.15">
      <c r="A49" s="46"/>
      <c r="B49" s="46" t="s">
        <v>28</v>
      </c>
      <c r="C49" s="45"/>
      <c r="D49" s="65">
        <v>201375.29158691151</v>
      </c>
      <c r="E49" s="66"/>
      <c r="F49" s="66"/>
      <c r="G49" s="66"/>
      <c r="H49" s="65">
        <v>9146.3400747139003</v>
      </c>
      <c r="I49" s="65">
        <v>8963.5818598703427</v>
      </c>
      <c r="J49" s="65">
        <v>9325.5135113173601</v>
      </c>
      <c r="K49" s="67">
        <f t="shared" si="25"/>
        <v>27435.435445901603</v>
      </c>
      <c r="L49" s="65">
        <v>9722.0325436837174</v>
      </c>
      <c r="M49" s="65">
        <v>9728.6291903995207</v>
      </c>
      <c r="N49" s="65">
        <v>39293.457524900397</v>
      </c>
      <c r="O49" s="67">
        <f t="shared" si="26"/>
        <v>58744.119258983636</v>
      </c>
      <c r="P49" s="65">
        <v>9178.5867100244086</v>
      </c>
      <c r="Q49" s="65">
        <v>9534.4618868191992</v>
      </c>
      <c r="R49" s="65">
        <v>30698.190542711582</v>
      </c>
      <c r="S49" s="67">
        <f t="shared" si="27"/>
        <v>49411.239139555189</v>
      </c>
      <c r="T49" s="65">
        <v>8901.5930233622748</v>
      </c>
      <c r="U49" s="65">
        <v>9069.3082646777366</v>
      </c>
      <c r="V49" s="65">
        <v>32882.204408855956</v>
      </c>
      <c r="W49" s="67">
        <f t="shared" si="28"/>
        <v>50853.105696895967</v>
      </c>
      <c r="X49" s="45"/>
      <c r="Y49" s="47">
        <f t="shared" si="29"/>
        <v>186443.8995413364</v>
      </c>
    </row>
    <row r="50" spans="1:25" ht="13" x14ac:dyDescent="0.15">
      <c r="A50" s="46"/>
      <c r="B50" s="46" t="s">
        <v>29</v>
      </c>
      <c r="C50" s="45"/>
      <c r="D50" s="65">
        <v>651130.57699999982</v>
      </c>
      <c r="E50" s="66"/>
      <c r="F50" s="66"/>
      <c r="G50" s="66"/>
      <c r="H50" s="65">
        <v>47932.538578123902</v>
      </c>
      <c r="I50" s="65">
        <v>63492.470207338323</v>
      </c>
      <c r="J50" s="65">
        <v>68283.796996616467</v>
      </c>
      <c r="K50" s="67">
        <f t="shared" si="25"/>
        <v>179708.80578207871</v>
      </c>
      <c r="L50" s="65">
        <v>61686.217973086612</v>
      </c>
      <c r="M50" s="65">
        <v>37359.693630053916</v>
      </c>
      <c r="N50" s="65">
        <v>59487.470843977237</v>
      </c>
      <c r="O50" s="67">
        <f t="shared" si="26"/>
        <v>158533.38244711776</v>
      </c>
      <c r="P50" s="65">
        <v>51074.382627669722</v>
      </c>
      <c r="Q50" s="65">
        <v>37438.139444174027</v>
      </c>
      <c r="R50" s="65">
        <v>45122.910984099391</v>
      </c>
      <c r="S50" s="67">
        <f t="shared" si="27"/>
        <v>133635.43305594314</v>
      </c>
      <c r="T50" s="65">
        <v>59590.647170523436</v>
      </c>
      <c r="U50" s="65">
        <v>40821.625392208225</v>
      </c>
      <c r="V50" s="65">
        <v>104117.53406462871</v>
      </c>
      <c r="W50" s="67">
        <f t="shared" si="28"/>
        <v>204529.80662736038</v>
      </c>
      <c r="X50" s="45"/>
      <c r="Y50" s="47">
        <f t="shared" si="29"/>
        <v>676407.42791249999</v>
      </c>
    </row>
    <row r="51" spans="1:25" ht="13" x14ac:dyDescent="0.15">
      <c r="A51" s="46"/>
      <c r="B51" s="46" t="s">
        <v>30</v>
      </c>
      <c r="C51" s="45"/>
      <c r="D51" s="107">
        <v>137202.39299999992</v>
      </c>
      <c r="E51" s="66"/>
      <c r="F51" s="66"/>
      <c r="G51" s="66"/>
      <c r="H51" s="107">
        <v>11313.503825</v>
      </c>
      <c r="I51" s="107">
        <v>11313.503825</v>
      </c>
      <c r="J51" s="107">
        <v>11313.503825</v>
      </c>
      <c r="K51" s="67">
        <f t="shared" si="25"/>
        <v>33940.511474999999</v>
      </c>
      <c r="L51" s="107">
        <v>11313.503825</v>
      </c>
      <c r="M51" s="107">
        <v>11313.503825</v>
      </c>
      <c r="N51" s="107">
        <v>11313.503825</v>
      </c>
      <c r="O51" s="67">
        <f t="shared" si="26"/>
        <v>33940.511474999999</v>
      </c>
      <c r="P51" s="107">
        <v>11313.503825</v>
      </c>
      <c r="Q51" s="107">
        <v>11313.503825</v>
      </c>
      <c r="R51" s="107">
        <v>11313.503825</v>
      </c>
      <c r="S51" s="67">
        <f t="shared" si="27"/>
        <v>33940.511474999999</v>
      </c>
      <c r="T51" s="107">
        <v>11313.503825</v>
      </c>
      <c r="U51" s="107">
        <v>11313.503825</v>
      </c>
      <c r="V51" s="107">
        <v>11313.503825</v>
      </c>
      <c r="W51" s="67">
        <f t="shared" ref="W51:W56" si="30">SUM(T51:V51)</f>
        <v>33940.511474999999</v>
      </c>
      <c r="X51" s="45"/>
      <c r="Y51" s="47">
        <f t="shared" ref="Y51:Y56" si="31">SUM(K51,O51,S51,W51)</f>
        <v>135762.0459</v>
      </c>
    </row>
    <row r="52" spans="1:25" ht="13" x14ac:dyDescent="0.15">
      <c r="A52" s="46"/>
      <c r="B52" s="46" t="s">
        <v>31</v>
      </c>
      <c r="C52" s="45"/>
      <c r="D52" s="107">
        <v>274956.63374547433</v>
      </c>
      <c r="E52" s="66"/>
      <c r="F52" s="66"/>
      <c r="G52" s="66"/>
      <c r="H52" s="107">
        <v>1423.1908395812491</v>
      </c>
      <c r="I52" s="107">
        <v>1423.1908395812491</v>
      </c>
      <c r="J52" s="107">
        <v>5001.6265397082052</v>
      </c>
      <c r="K52" s="67">
        <f t="shared" si="25"/>
        <v>7848.0082188707038</v>
      </c>
      <c r="L52" s="107">
        <v>17578.27112926092</v>
      </c>
      <c r="M52" s="107">
        <v>16824.181789103204</v>
      </c>
      <c r="N52" s="107">
        <v>6501.6401851244291</v>
      </c>
      <c r="O52" s="67">
        <f t="shared" si="26"/>
        <v>40904.093103488558</v>
      </c>
      <c r="P52" s="107">
        <v>13335.586326082688</v>
      </c>
      <c r="Q52" s="107">
        <v>16556.861414734165</v>
      </c>
      <c r="R52" s="107">
        <v>36553.15606164877</v>
      </c>
      <c r="S52" s="67">
        <f t="shared" si="27"/>
        <v>66445.60380246563</v>
      </c>
      <c r="T52" s="107">
        <v>22704.006827213369</v>
      </c>
      <c r="U52" s="107">
        <v>54723.237222195865</v>
      </c>
      <c r="V52" s="107">
        <v>94491.465063790718</v>
      </c>
      <c r="W52" s="67">
        <f t="shared" si="30"/>
        <v>171918.70911319996</v>
      </c>
      <c r="X52" s="45"/>
      <c r="Y52" s="47">
        <f t="shared" si="31"/>
        <v>287116.41423802485</v>
      </c>
    </row>
    <row r="53" spans="1:25" ht="13" x14ac:dyDescent="0.15">
      <c r="A53" s="46"/>
      <c r="B53" s="46" t="s">
        <v>159</v>
      </c>
      <c r="C53" s="45"/>
      <c r="D53" s="107">
        <v>380020.96549999993</v>
      </c>
      <c r="E53" s="66"/>
      <c r="F53" s="66"/>
      <c r="G53" s="66"/>
      <c r="H53" s="107">
        <v>83071.673579039954</v>
      </c>
      <c r="I53" s="107">
        <v>83071.673579039954</v>
      </c>
      <c r="J53" s="107">
        <v>83071.673579039954</v>
      </c>
      <c r="K53" s="67">
        <f t="shared" si="25"/>
        <v>249215.02073711986</v>
      </c>
      <c r="L53" s="107">
        <v>83071.673579039954</v>
      </c>
      <c r="M53" s="107">
        <v>83071.673579039954</v>
      </c>
      <c r="N53" s="107">
        <v>83071.673579039954</v>
      </c>
      <c r="O53" s="67">
        <f t="shared" si="26"/>
        <v>249215.02073711986</v>
      </c>
      <c r="P53" s="107">
        <v>83071.673579039954</v>
      </c>
      <c r="Q53" s="107">
        <v>83071.673579039954</v>
      </c>
      <c r="R53" s="107">
        <v>83071.673579039954</v>
      </c>
      <c r="S53" s="67">
        <f t="shared" si="27"/>
        <v>249215.02073711986</v>
      </c>
      <c r="T53" s="107">
        <v>83071.673579039954</v>
      </c>
      <c r="U53" s="107">
        <v>83071.673579039954</v>
      </c>
      <c r="V53" s="107">
        <v>83071.673579039954</v>
      </c>
      <c r="W53" s="67">
        <f t="shared" si="30"/>
        <v>249215.02073711986</v>
      </c>
      <c r="X53" s="45"/>
      <c r="Y53" s="47">
        <f t="shared" si="31"/>
        <v>996860.08294847945</v>
      </c>
    </row>
    <row r="54" spans="1:25" ht="13" x14ac:dyDescent="0.15">
      <c r="A54" s="46"/>
      <c r="B54" s="46" t="s">
        <v>160</v>
      </c>
      <c r="C54" s="45"/>
      <c r="D54" s="107">
        <v>382179.50910340698</v>
      </c>
      <c r="E54" s="66"/>
      <c r="F54" s="66"/>
      <c r="G54" s="66"/>
      <c r="H54" s="107">
        <v>35127.401492442666</v>
      </c>
      <c r="I54" s="107">
        <v>35127.401492442666</v>
      </c>
      <c r="J54" s="107">
        <v>35127.401492442666</v>
      </c>
      <c r="K54" s="67">
        <f t="shared" si="25"/>
        <v>105382.20447732799</v>
      </c>
      <c r="L54" s="107">
        <v>35127.401492442666</v>
      </c>
      <c r="M54" s="107">
        <v>35127.401492442666</v>
      </c>
      <c r="N54" s="107">
        <v>35127.401492442666</v>
      </c>
      <c r="O54" s="67">
        <f t="shared" si="26"/>
        <v>105382.20447732799</v>
      </c>
      <c r="P54" s="107">
        <v>35127.401492442666</v>
      </c>
      <c r="Q54" s="107">
        <v>35127.401492442666</v>
      </c>
      <c r="R54" s="107">
        <v>35127.401492442666</v>
      </c>
      <c r="S54" s="67">
        <f t="shared" si="27"/>
        <v>105382.20447732799</v>
      </c>
      <c r="T54" s="107">
        <v>35127.401492442666</v>
      </c>
      <c r="U54" s="107">
        <v>35127.401492442666</v>
      </c>
      <c r="V54" s="107">
        <v>35127.401492442666</v>
      </c>
      <c r="W54" s="67">
        <f t="shared" si="30"/>
        <v>105382.20447732799</v>
      </c>
      <c r="X54" s="45"/>
      <c r="Y54" s="47">
        <f t="shared" si="31"/>
        <v>421528.81790931197</v>
      </c>
    </row>
    <row r="55" spans="1:25" ht="13" x14ac:dyDescent="0.15">
      <c r="A55" s="46"/>
      <c r="B55" s="46" t="s">
        <v>33</v>
      </c>
      <c r="C55" s="45"/>
      <c r="D55" s="107">
        <v>0</v>
      </c>
      <c r="E55" s="66"/>
      <c r="F55" s="66"/>
      <c r="G55" s="66"/>
      <c r="H55" s="107">
        <v>0</v>
      </c>
      <c r="I55" s="107">
        <v>0</v>
      </c>
      <c r="J55" s="107">
        <v>0</v>
      </c>
      <c r="K55" s="67">
        <f t="shared" si="25"/>
        <v>0</v>
      </c>
      <c r="L55" s="107">
        <v>0</v>
      </c>
      <c r="M55" s="107">
        <v>0</v>
      </c>
      <c r="N55" s="107">
        <v>0</v>
      </c>
      <c r="O55" s="67">
        <f t="shared" si="26"/>
        <v>0</v>
      </c>
      <c r="P55" s="107">
        <v>0</v>
      </c>
      <c r="Q55" s="107">
        <v>0</v>
      </c>
      <c r="R55" s="107">
        <v>0</v>
      </c>
      <c r="S55" s="67">
        <f t="shared" si="27"/>
        <v>0</v>
      </c>
      <c r="T55" s="107">
        <v>0</v>
      </c>
      <c r="U55" s="107">
        <v>0</v>
      </c>
      <c r="V55" s="107">
        <v>0</v>
      </c>
      <c r="W55" s="67">
        <f t="shared" si="30"/>
        <v>0</v>
      </c>
      <c r="X55" s="45"/>
      <c r="Y55" s="47">
        <f t="shared" si="31"/>
        <v>0</v>
      </c>
    </row>
    <row r="56" spans="1:25" ht="13" x14ac:dyDescent="0.15">
      <c r="A56" s="46"/>
      <c r="B56" s="46" t="s">
        <v>161</v>
      </c>
      <c r="C56" s="45"/>
      <c r="D56" s="107">
        <v>0</v>
      </c>
      <c r="E56" s="66"/>
      <c r="F56" s="66"/>
      <c r="G56" s="66"/>
      <c r="H56" s="107">
        <v>0</v>
      </c>
      <c r="I56" s="107">
        <v>0</v>
      </c>
      <c r="J56" s="107">
        <v>0</v>
      </c>
      <c r="K56" s="67">
        <f t="shared" si="25"/>
        <v>0</v>
      </c>
      <c r="L56" s="107">
        <v>0</v>
      </c>
      <c r="M56" s="107">
        <v>0</v>
      </c>
      <c r="N56" s="107">
        <v>0</v>
      </c>
      <c r="O56" s="67">
        <f t="shared" si="26"/>
        <v>0</v>
      </c>
      <c r="P56" s="107">
        <v>0</v>
      </c>
      <c r="Q56" s="107">
        <v>0</v>
      </c>
      <c r="R56" s="107">
        <v>0</v>
      </c>
      <c r="S56" s="67">
        <f t="shared" si="27"/>
        <v>0</v>
      </c>
      <c r="T56" s="107">
        <v>0</v>
      </c>
      <c r="U56" s="107">
        <v>0</v>
      </c>
      <c r="V56" s="107">
        <v>0</v>
      </c>
      <c r="W56" s="67">
        <f t="shared" si="30"/>
        <v>0</v>
      </c>
      <c r="X56" s="45"/>
      <c r="Y56" s="47">
        <f t="shared" si="31"/>
        <v>0</v>
      </c>
    </row>
    <row r="57" spans="1:25" ht="13" x14ac:dyDescent="0.15">
      <c r="A57" s="46"/>
      <c r="B57" s="46" t="s">
        <v>162</v>
      </c>
      <c r="C57" s="45"/>
      <c r="D57" s="65">
        <v>328887.81478628976</v>
      </c>
      <c r="E57" s="66"/>
      <c r="F57" s="66"/>
      <c r="G57" s="66"/>
      <c r="H57" s="65">
        <v>29018.590633854317</v>
      </c>
      <c r="I57" s="65">
        <v>29018.590633854317</v>
      </c>
      <c r="J57" s="65">
        <v>29018.590633854317</v>
      </c>
      <c r="K57" s="67">
        <f t="shared" si="25"/>
        <v>87055.771901562955</v>
      </c>
      <c r="L57" s="65">
        <v>29018.590633854317</v>
      </c>
      <c r="M57" s="65">
        <v>29018.590633854317</v>
      </c>
      <c r="N57" s="65">
        <v>29018.590633854317</v>
      </c>
      <c r="O57" s="67">
        <f t="shared" si="26"/>
        <v>87055.771901562955</v>
      </c>
      <c r="P57" s="65">
        <v>29018.590633854317</v>
      </c>
      <c r="Q57" s="65">
        <v>29018.590633854317</v>
      </c>
      <c r="R57" s="65">
        <v>29018.590633854317</v>
      </c>
      <c r="S57" s="67">
        <f t="shared" si="27"/>
        <v>87055.771901562955</v>
      </c>
      <c r="T57" s="65">
        <v>29018.590633854317</v>
      </c>
      <c r="U57" s="65">
        <v>29018.590633854317</v>
      </c>
      <c r="V57" s="65">
        <v>29018.590633854317</v>
      </c>
      <c r="W57" s="67">
        <f t="shared" si="28"/>
        <v>87055.771901562955</v>
      </c>
      <c r="X57" s="45"/>
      <c r="Y57" s="47">
        <f t="shared" si="29"/>
        <v>348223.08760625182</v>
      </c>
    </row>
    <row r="58" spans="1:25" ht="13" x14ac:dyDescent="0.15">
      <c r="A58" s="46"/>
      <c r="B58" s="46" t="s">
        <v>34</v>
      </c>
      <c r="C58" s="45"/>
      <c r="D58" s="65">
        <v>2748344.6390971821</v>
      </c>
      <c r="E58" s="66"/>
      <c r="F58" s="66"/>
      <c r="G58" s="66"/>
      <c r="H58" s="65">
        <v>351126.29437598248</v>
      </c>
      <c r="I58" s="65">
        <v>404259.28252828127</v>
      </c>
      <c r="J58" s="65">
        <v>437549.08583747328</v>
      </c>
      <c r="K58" s="67">
        <f t="shared" si="25"/>
        <v>1192934.662741737</v>
      </c>
      <c r="L58" s="65">
        <v>365044.18344505003</v>
      </c>
      <c r="M58" s="65">
        <v>348337.23909105849</v>
      </c>
      <c r="N58" s="65">
        <v>462660.70676586422</v>
      </c>
      <c r="O58" s="67">
        <f t="shared" si="26"/>
        <v>1176042.1293019727</v>
      </c>
      <c r="P58" s="65">
        <v>336337.83751017845</v>
      </c>
      <c r="Q58" s="65">
        <v>355013.73664710333</v>
      </c>
      <c r="R58" s="65">
        <v>443316.74781749141</v>
      </c>
      <c r="S58" s="67">
        <f t="shared" si="27"/>
        <v>1134668.3219747732</v>
      </c>
      <c r="T58" s="65">
        <v>360881.03201860841</v>
      </c>
      <c r="U58" s="65">
        <v>348566.0161934956</v>
      </c>
      <c r="V58" s="65">
        <v>461009.66631134419</v>
      </c>
      <c r="W58" s="67">
        <f t="shared" si="28"/>
        <v>1170456.7145234481</v>
      </c>
      <c r="X58" s="45"/>
      <c r="Y58" s="48">
        <f t="shared" si="29"/>
        <v>4674101.8285419308</v>
      </c>
    </row>
    <row r="59" spans="1:25" ht="13" x14ac:dyDescent="0.15">
      <c r="A59" s="46"/>
      <c r="B59" s="56" t="s">
        <v>35</v>
      </c>
      <c r="C59" s="45"/>
      <c r="D59" s="57">
        <f>SUM(D47:D58)</f>
        <v>5476338.4711301401</v>
      </c>
      <c r="E59" s="58"/>
      <c r="F59" s="58"/>
      <c r="G59" s="58"/>
      <c r="H59" s="57">
        <f>SUM(H47:H58)</f>
        <v>604131.37890333473</v>
      </c>
      <c r="I59" s="57">
        <f>SUM(I47:I58)</f>
        <v>672641.54047000431</v>
      </c>
      <c r="J59" s="57">
        <f>SUM(J47:J58)</f>
        <v>714663.03792004846</v>
      </c>
      <c r="K59" s="57">
        <f t="shared" si="25"/>
        <v>1991435.9572933875</v>
      </c>
      <c r="L59" s="57">
        <f>SUM(L47:L58)</f>
        <v>648533.72012601444</v>
      </c>
      <c r="M59" s="57">
        <f>SUM(M47:M58)</f>
        <v>606752.75873554824</v>
      </c>
      <c r="N59" s="57">
        <f>SUM(N47:N58)</f>
        <v>762446.29035479948</v>
      </c>
      <c r="O59" s="57">
        <f t="shared" si="26"/>
        <v>2017732.7692163622</v>
      </c>
      <c r="P59" s="57">
        <f>SUM(P47:P58)</f>
        <v>604429.40820888849</v>
      </c>
      <c r="Q59" s="57">
        <f>SUM(Q47:Q58)</f>
        <v>613046.21442776383</v>
      </c>
      <c r="R59" s="57">
        <f>SUM(R47:R58)</f>
        <v>750194.0204408844</v>
      </c>
      <c r="S59" s="57">
        <f t="shared" si="27"/>
        <v>1967669.6430775367</v>
      </c>
      <c r="T59" s="57">
        <f>SUM(T47:T58)</f>
        <v>646580.29407464061</v>
      </c>
      <c r="U59" s="57">
        <f>SUM(U47:U58)</f>
        <v>647683.20210751053</v>
      </c>
      <c r="V59" s="57">
        <f>SUM(V47:V58)</f>
        <v>887003.88488355279</v>
      </c>
      <c r="W59" s="57">
        <f t="shared" si="28"/>
        <v>2181267.3810657039</v>
      </c>
      <c r="X59" s="45"/>
      <c r="Y59" s="122">
        <f t="shared" si="29"/>
        <v>8158105.7506529903</v>
      </c>
    </row>
    <row r="60" spans="1:25" ht="13" x14ac:dyDescent="0.1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</row>
    <row r="61" spans="1:25" ht="13" x14ac:dyDescent="0.15">
      <c r="A61" s="46"/>
      <c r="B61" s="56" t="s">
        <v>163</v>
      </c>
      <c r="C61" s="45"/>
      <c r="D61" s="57">
        <f>D59+D44+D35+D27</f>
        <v>45603884.252482839</v>
      </c>
      <c r="E61" s="58"/>
      <c r="F61" s="58"/>
      <c r="G61" s="58"/>
      <c r="H61" s="57">
        <f t="shared" ref="H61:W61" si="32">H59+H44+H35+H27</f>
        <v>3066687.3818021053</v>
      </c>
      <c r="I61" s="57">
        <f t="shared" si="32"/>
        <v>4044292.4840031108</v>
      </c>
      <c r="J61" s="57">
        <f t="shared" si="32"/>
        <v>4588801.5352202449</v>
      </c>
      <c r="K61" s="57">
        <f t="shared" si="32"/>
        <v>11699781.401025459</v>
      </c>
      <c r="L61" s="57">
        <f t="shared" si="32"/>
        <v>4122803.534006469</v>
      </c>
      <c r="M61" s="57">
        <f t="shared" si="32"/>
        <v>4078949.6872826591</v>
      </c>
      <c r="N61" s="57">
        <f t="shared" si="32"/>
        <v>4559747.6363936784</v>
      </c>
      <c r="O61" s="57">
        <f t="shared" si="32"/>
        <v>12761500.857682806</v>
      </c>
      <c r="P61" s="57">
        <f t="shared" si="32"/>
        <v>4112184.2759198379</v>
      </c>
      <c r="Q61" s="57">
        <f t="shared" si="32"/>
        <v>4121403.4818884037</v>
      </c>
      <c r="R61" s="57">
        <f t="shared" si="32"/>
        <v>4536854.9131858796</v>
      </c>
      <c r="S61" s="57">
        <f t="shared" si="32"/>
        <v>12770442.67099412</v>
      </c>
      <c r="T61" s="57">
        <f t="shared" si="32"/>
        <v>4117789.2986314134</v>
      </c>
      <c r="U61" s="57">
        <f t="shared" si="32"/>
        <v>4124768.5988367246</v>
      </c>
      <c r="V61" s="57">
        <f t="shared" si="32"/>
        <v>4568092.7897878867</v>
      </c>
      <c r="W61" s="69">
        <f t="shared" si="32"/>
        <v>12810650.687256023</v>
      </c>
      <c r="X61" s="45"/>
      <c r="Y61" s="69">
        <f>SUM(K61,O61,S61,W61)</f>
        <v>50042375.61695841</v>
      </c>
    </row>
    <row r="62" spans="1:25" ht="12.75" customHeight="1" x14ac:dyDescent="0.15">
      <c r="A62" s="59" t="s">
        <v>164</v>
      </c>
      <c r="B62" s="56"/>
      <c r="C62" s="45"/>
      <c r="D62" s="57">
        <f>D16-D61</f>
        <v>-770371.12624154985</v>
      </c>
      <c r="E62" s="58"/>
      <c r="F62" s="58"/>
      <c r="G62" s="58"/>
      <c r="H62" s="57">
        <f t="shared" ref="H62:W62" si="33">H16-H61</f>
        <v>797608.36676979112</v>
      </c>
      <c r="I62" s="57">
        <f t="shared" si="33"/>
        <v>-137741.46693950472</v>
      </c>
      <c r="J62" s="57">
        <f t="shared" si="33"/>
        <v>-555114.98768150993</v>
      </c>
      <c r="K62" s="57">
        <f t="shared" si="33"/>
        <v>104751.9121487774</v>
      </c>
      <c r="L62" s="57">
        <f t="shared" si="33"/>
        <v>-89486.711467734072</v>
      </c>
      <c r="M62" s="57">
        <f t="shared" si="33"/>
        <v>-45632.864743924234</v>
      </c>
      <c r="N62" s="57">
        <f t="shared" si="33"/>
        <v>-526061.0888549434</v>
      </c>
      <c r="O62" s="57">
        <f t="shared" si="33"/>
        <v>-661180.66506659985</v>
      </c>
      <c r="P62" s="57">
        <f t="shared" si="33"/>
        <v>-78867.453381102998</v>
      </c>
      <c r="Q62" s="57">
        <f t="shared" si="33"/>
        <v>-88086.659349668771</v>
      </c>
      <c r="R62" s="57">
        <f t="shared" si="33"/>
        <v>-503168.36564714462</v>
      </c>
      <c r="S62" s="57">
        <f t="shared" si="33"/>
        <v>-670122.47837791406</v>
      </c>
      <c r="T62" s="57">
        <f t="shared" si="33"/>
        <v>-84472.476092678495</v>
      </c>
      <c r="U62" s="57">
        <f t="shared" si="33"/>
        <v>-91451.776297989767</v>
      </c>
      <c r="V62" s="57">
        <f t="shared" si="33"/>
        <v>-618916.77923257137</v>
      </c>
      <c r="W62" s="57">
        <f t="shared" si="33"/>
        <v>-794841.0316232387</v>
      </c>
      <c r="X62" s="45"/>
      <c r="Y62" s="122">
        <f t="shared" ref="Y62" si="34">SUM(K62,O62,S62,W62)</f>
        <v>-2021392.2629189752</v>
      </c>
    </row>
    <row r="63" spans="1:25" ht="12.75" customHeight="1" x14ac:dyDescent="0.15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ht="13" x14ac:dyDescent="0.15">
      <c r="A64" s="59" t="s">
        <v>36</v>
      </c>
      <c r="B64" s="56"/>
      <c r="C64" s="45"/>
      <c r="D64" s="117">
        <f>D62</f>
        <v>-770371.12624154985</v>
      </c>
      <c r="E64" s="103"/>
      <c r="F64" s="103"/>
      <c r="G64" s="103"/>
      <c r="H64" s="117">
        <f>H62</f>
        <v>797608.36676979112</v>
      </c>
      <c r="I64" s="117">
        <f t="shared" ref="I64:W64" si="35">I62</f>
        <v>-137741.46693950472</v>
      </c>
      <c r="J64" s="117">
        <f t="shared" si="35"/>
        <v>-555114.98768150993</v>
      </c>
      <c r="K64" s="117">
        <f t="shared" si="35"/>
        <v>104751.9121487774</v>
      </c>
      <c r="L64" s="117">
        <f t="shared" si="35"/>
        <v>-89486.711467734072</v>
      </c>
      <c r="M64" s="117">
        <f t="shared" si="35"/>
        <v>-45632.864743924234</v>
      </c>
      <c r="N64" s="117">
        <f t="shared" si="35"/>
        <v>-526061.0888549434</v>
      </c>
      <c r="O64" s="117">
        <f t="shared" si="35"/>
        <v>-661180.66506659985</v>
      </c>
      <c r="P64" s="117">
        <f t="shared" si="35"/>
        <v>-78867.453381102998</v>
      </c>
      <c r="Q64" s="117">
        <f t="shared" si="35"/>
        <v>-88086.659349668771</v>
      </c>
      <c r="R64" s="117">
        <f t="shared" si="35"/>
        <v>-503168.36564714462</v>
      </c>
      <c r="S64" s="117">
        <f t="shared" si="35"/>
        <v>-670122.47837791406</v>
      </c>
      <c r="T64" s="117">
        <f t="shared" si="35"/>
        <v>-84472.476092678495</v>
      </c>
      <c r="U64" s="117">
        <f t="shared" si="35"/>
        <v>-91451.776297989767</v>
      </c>
      <c r="V64" s="117">
        <f t="shared" si="35"/>
        <v>-618916.77923257137</v>
      </c>
      <c r="W64" s="117">
        <f t="shared" si="35"/>
        <v>-794841.0316232387</v>
      </c>
      <c r="X64" s="104"/>
      <c r="Y64" s="123">
        <f>SUM(K64,O64,S64,W64)</f>
        <v>-2021392.2629189752</v>
      </c>
    </row>
  </sheetData>
  <pageMargins left="0.75" right="0.35" top="0.5" bottom="0.5" header="0.5" footer="0.5"/>
  <pageSetup scale="35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zoomScaleNormal="100" workbookViewId="0"/>
  </sheetViews>
  <sheetFormatPr baseColWidth="10" defaultColWidth="9.1640625" defaultRowHeight="12.75" customHeight="1" x14ac:dyDescent="0.15"/>
  <cols>
    <col min="1" max="1" width="1.83203125" style="43" customWidth="1"/>
    <col min="2" max="2" width="44.33203125" style="43" bestFit="1" customWidth="1"/>
    <col min="3" max="3" width="2.83203125" style="43" customWidth="1"/>
    <col min="4" max="4" width="10.6640625" style="43" customWidth="1"/>
    <col min="5" max="5" width="2.83203125" style="2" customWidth="1"/>
    <col min="6" max="8" width="10.6640625" style="43" hidden="1" customWidth="1"/>
    <col min="9" max="9" width="10.6640625" style="43" customWidth="1"/>
    <col min="10" max="12" width="10.6640625" style="43" hidden="1" customWidth="1"/>
    <col min="13" max="13" width="10.6640625" style="43" customWidth="1"/>
    <col min="14" max="16" width="10.6640625" style="43" hidden="1" customWidth="1"/>
    <col min="17" max="17" width="10.6640625" style="43" customWidth="1"/>
    <col min="18" max="20" width="10.6640625" style="43" hidden="1" customWidth="1"/>
    <col min="21" max="21" width="10.6640625" style="43" customWidth="1"/>
    <col min="22" max="22" width="2.6640625" style="43" customWidth="1"/>
    <col min="23" max="25" width="9.6640625" style="43" bestFit="1" customWidth="1"/>
    <col min="26" max="26" width="1.83203125" style="43" customWidth="1"/>
    <col min="27" max="16384" width="9.1640625" style="43"/>
  </cols>
  <sheetData>
    <row r="1" spans="1:29" ht="12.75" customHeight="1" x14ac:dyDescent="0.15">
      <c r="A1" s="62" t="str">
        <f>'Cover Sheet'!A2</f>
        <v>D.C. Preparatory Academy</v>
      </c>
    </row>
    <row r="2" spans="1:29" ht="13" x14ac:dyDescent="0.15">
      <c r="A2" s="43" t="str">
        <f>'Cover Sheet'!A8&amp;" "&amp;'Cover Sheet'!$A$9&amp;" Financials"</f>
        <v>2020-21 Annual Budget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ht="13" x14ac:dyDescent="0.1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" x14ac:dyDescent="0.15">
      <c r="A4" s="2"/>
      <c r="B4" s="2"/>
      <c r="C4" s="45"/>
      <c r="D4" s="49" t="s">
        <v>147</v>
      </c>
      <c r="E4" s="50"/>
      <c r="F4" s="49" t="s">
        <v>135</v>
      </c>
      <c r="G4" s="49" t="s">
        <v>136</v>
      </c>
      <c r="H4" s="49" t="s">
        <v>137</v>
      </c>
      <c r="I4" s="49" t="s">
        <v>82</v>
      </c>
      <c r="J4" s="49" t="s">
        <v>138</v>
      </c>
      <c r="K4" s="49" t="s">
        <v>139</v>
      </c>
      <c r="L4" s="49" t="s">
        <v>140</v>
      </c>
      <c r="M4" s="49" t="s">
        <v>83</v>
      </c>
      <c r="N4" s="49" t="s">
        <v>141</v>
      </c>
      <c r="O4" s="49" t="s">
        <v>142</v>
      </c>
      <c r="P4" s="49" t="s">
        <v>143</v>
      </c>
      <c r="Q4" s="49" t="s">
        <v>84</v>
      </c>
      <c r="R4" s="49" t="s">
        <v>144</v>
      </c>
      <c r="S4" s="49" t="s">
        <v>145</v>
      </c>
      <c r="T4" s="49" t="s">
        <v>146</v>
      </c>
      <c r="U4" s="49" t="s">
        <v>85</v>
      </c>
      <c r="V4" s="45"/>
      <c r="W4" s="76"/>
      <c r="X4" s="77" t="s">
        <v>0</v>
      </c>
      <c r="Y4" s="76"/>
      <c r="AA4" s="62" t="s">
        <v>149</v>
      </c>
    </row>
    <row r="5" spans="1:29" ht="16" x14ac:dyDescent="0.15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150</v>
      </c>
      <c r="AC5" s="114" t="s">
        <v>171</v>
      </c>
    </row>
    <row r="6" spans="1:29" ht="13" x14ac:dyDescent="0.15">
      <c r="A6" s="53" t="s">
        <v>4</v>
      </c>
      <c r="B6" s="2"/>
      <c r="C6" s="45"/>
      <c r="V6" s="45"/>
      <c r="W6" s="52"/>
      <c r="X6" s="52"/>
      <c r="Y6" s="52"/>
    </row>
    <row r="7" spans="1:29" ht="13" x14ac:dyDescent="0.15">
      <c r="A7" s="46"/>
      <c r="B7" s="46" t="s">
        <v>151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26421182.937599994</v>
      </c>
      <c r="Y7" s="67">
        <f>W7-X7</f>
        <v>-26421182.937599994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6605295.7343999986</v>
      </c>
    </row>
    <row r="8" spans="1:29" ht="13" x14ac:dyDescent="0.15">
      <c r="A8" s="46"/>
      <c r="B8" s="46" t="s">
        <v>152</v>
      </c>
      <c r="C8" s="45"/>
      <c r="D8" s="108"/>
      <c r="E8" s="55"/>
      <c r="F8" s="108"/>
      <c r="G8" s="108"/>
      <c r="H8" s="108"/>
      <c r="I8" s="55">
        <f>SUM(F8:H8)</f>
        <v>0</v>
      </c>
      <c r="J8" s="108"/>
      <c r="K8" s="108"/>
      <c r="L8" s="108"/>
      <c r="M8" s="55">
        <f>SUM(J8:L8)</f>
        <v>0</v>
      </c>
      <c r="N8" s="108"/>
      <c r="O8" s="108"/>
      <c r="P8" s="108"/>
      <c r="Q8" s="55">
        <f>SUM(N8:P8)</f>
        <v>0</v>
      </c>
      <c r="R8" s="108"/>
      <c r="S8" s="108"/>
      <c r="T8" s="108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8084772.3394446429</v>
      </c>
      <c r="Y8" s="67">
        <f>W8-X8</f>
        <v>-8084772.3394446429</v>
      </c>
      <c r="AA8" s="55"/>
    </row>
    <row r="9" spans="1:29" ht="13" x14ac:dyDescent="0.15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7143415.0874289665</v>
      </c>
      <c r="Y9" s="67">
        <f t="shared" ref="Y9:Y16" si="5">W9-X9</f>
        <v>-7143415.0874289665</v>
      </c>
    </row>
    <row r="10" spans="1:29" ht="13" x14ac:dyDescent="0.15">
      <c r="A10" s="46"/>
      <c r="B10" s="46" t="s">
        <v>165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2671195.3253891557</v>
      </c>
      <c r="Y10" s="67">
        <f t="shared" si="5"/>
        <v>-2671195.3253891557</v>
      </c>
      <c r="AC10" s="62" t="s">
        <v>174</v>
      </c>
    </row>
    <row r="11" spans="1:29" ht="13" x14ac:dyDescent="0.15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2224663.0874236878</v>
      </c>
      <c r="Y11" s="67">
        <f t="shared" si="5"/>
        <v>-2224663.0874236878</v>
      </c>
      <c r="AC11" s="62" t="s">
        <v>175</v>
      </c>
    </row>
    <row r="12" spans="1:29" ht="13" x14ac:dyDescent="0.15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1164448.0307825529</v>
      </c>
      <c r="Y12" s="67">
        <f t="shared" si="5"/>
        <v>-1164448.0307825529</v>
      </c>
    </row>
    <row r="13" spans="1:29" ht="13" x14ac:dyDescent="0.15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103692.76188235912</v>
      </c>
      <c r="Y13" s="67">
        <f t="shared" si="5"/>
        <v>-103692.76188235912</v>
      </c>
    </row>
    <row r="14" spans="1:29" ht="13" x14ac:dyDescent="0.15">
      <c r="A14" s="46"/>
      <c r="B14" s="46" t="s">
        <v>153</v>
      </c>
      <c r="C14" s="45"/>
      <c r="D14" s="108"/>
      <c r="E14" s="55"/>
      <c r="F14" s="108"/>
      <c r="G14" s="108"/>
      <c r="H14" s="108"/>
      <c r="I14" s="55">
        <f t="shared" si="0"/>
        <v>0</v>
      </c>
      <c r="J14" s="108"/>
      <c r="K14" s="108"/>
      <c r="L14" s="108"/>
      <c r="M14" s="55">
        <f t="shared" si="1"/>
        <v>0</v>
      </c>
      <c r="N14" s="108"/>
      <c r="O14" s="108"/>
      <c r="P14" s="108"/>
      <c r="Q14" s="55">
        <f t="shared" si="2"/>
        <v>0</v>
      </c>
      <c r="R14" s="108"/>
      <c r="S14" s="108"/>
      <c r="T14" s="108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20000</v>
      </c>
      <c r="Y14" s="67">
        <f t="shared" si="5"/>
        <v>-20000</v>
      </c>
    </row>
    <row r="15" spans="1:29" ht="13" x14ac:dyDescent="0.15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187613.78408807301</v>
      </c>
      <c r="Y15" s="67">
        <f t="shared" si="5"/>
        <v>-187613.78408807301</v>
      </c>
    </row>
    <row r="16" spans="1:29" ht="13" x14ac:dyDescent="0.15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48020983.354039431</v>
      </c>
      <c r="Y16" s="57">
        <f t="shared" si="5"/>
        <v>-48020983.354039431</v>
      </c>
    </row>
    <row r="17" spans="1:25" ht="13" x14ac:dyDescent="0.15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ht="13" x14ac:dyDescent="0.15">
      <c r="A18" s="62" t="s">
        <v>157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" x14ac:dyDescent="0.1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" x14ac:dyDescent="0.15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3178527.1971453005</v>
      </c>
      <c r="Y20" s="67">
        <f>X20-W20</f>
        <v>3178527.1971453005</v>
      </c>
    </row>
    <row r="21" spans="1:25" ht="13" x14ac:dyDescent="0.15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10550229.448889967</v>
      </c>
      <c r="Y21" s="67">
        <f t="shared" ref="Y21:Y26" si="11">X21-W21</f>
        <v>10550229.448889967</v>
      </c>
    </row>
    <row r="22" spans="1:25" ht="13" x14ac:dyDescent="0.15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4865132.4121180186</v>
      </c>
      <c r="Y22" s="67">
        <f t="shared" si="11"/>
        <v>4865132.4121180186</v>
      </c>
    </row>
    <row r="23" spans="1:25" ht="13" x14ac:dyDescent="0.15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67">
        <f t="shared" si="11"/>
        <v>0</v>
      </c>
    </row>
    <row r="24" spans="1:25" ht="13" x14ac:dyDescent="0.15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1965696.8010200001</v>
      </c>
      <c r="Y24" s="67">
        <f t="shared" si="11"/>
        <v>1965696.8010200001</v>
      </c>
    </row>
    <row r="25" spans="1:25" ht="13" x14ac:dyDescent="0.15">
      <c r="A25" s="46"/>
      <c r="B25" s="2" t="s">
        <v>166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5395042.8578856457</v>
      </c>
      <c r="Y25" s="67">
        <f t="shared" si="11"/>
        <v>5395042.8578856457</v>
      </c>
    </row>
    <row r="26" spans="1:25" ht="13" x14ac:dyDescent="0.15">
      <c r="A26" s="46"/>
      <c r="B26" s="109" t="s">
        <v>167</v>
      </c>
      <c r="C26" s="45"/>
      <c r="D26" s="65"/>
      <c r="E26" s="66"/>
      <c r="F26" s="65"/>
      <c r="G26" s="65"/>
      <c r="H26" s="65"/>
      <c r="I26" s="110">
        <f t="shared" si="6"/>
        <v>0</v>
      </c>
      <c r="J26" s="107"/>
      <c r="K26" s="107"/>
      <c r="L26" s="107"/>
      <c r="M26" s="111">
        <f t="shared" si="7"/>
        <v>0</v>
      </c>
      <c r="N26" s="107"/>
      <c r="O26" s="107"/>
      <c r="P26" s="107"/>
      <c r="Q26" s="111">
        <f t="shared" si="8"/>
        <v>0</v>
      </c>
      <c r="R26" s="107"/>
      <c r="S26" s="107"/>
      <c r="T26" s="107"/>
      <c r="U26" s="111">
        <f t="shared" si="9"/>
        <v>0</v>
      </c>
      <c r="V26" s="112"/>
      <c r="W26" s="113">
        <f t="shared" si="10"/>
        <v>0</v>
      </c>
      <c r="X26" s="111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5131709.4900931278</v>
      </c>
      <c r="Y26" s="111">
        <f t="shared" si="11"/>
        <v>5131709.4900931278</v>
      </c>
    </row>
    <row r="27" spans="1:25" ht="13" x14ac:dyDescent="0.15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31086338.207152061</v>
      </c>
      <c r="Y27" s="57">
        <f>X27-W27</f>
        <v>31086338.207152061</v>
      </c>
    </row>
    <row r="28" spans="1:25" ht="13" x14ac:dyDescent="0.1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" x14ac:dyDescent="0.1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" x14ac:dyDescent="0.15">
      <c r="A30" s="46"/>
      <c r="B30" s="2" t="s">
        <v>168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589834.30619892059</v>
      </c>
      <c r="Y30" s="67">
        <f t="shared" ref="Y30:Y34" si="17">X30-W30</f>
        <v>589834.30619892059</v>
      </c>
    </row>
    <row r="31" spans="1:25" ht="13" x14ac:dyDescent="0.15">
      <c r="A31" s="46"/>
      <c r="B31" s="2" t="s">
        <v>169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273363.00896811485</v>
      </c>
      <c r="Y31" s="67">
        <f t="shared" si="17"/>
        <v>273363.00896811485</v>
      </c>
    </row>
    <row r="32" spans="1:25" ht="13" x14ac:dyDescent="0.15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1231416.5476239668</v>
      </c>
      <c r="Y32" s="67">
        <f t="shared" si="17"/>
        <v>1231416.5476239668</v>
      </c>
    </row>
    <row r="33" spans="1:29" ht="13" x14ac:dyDescent="0.15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1205801.0916705616</v>
      </c>
      <c r="Y33" s="67">
        <f>X33-W33</f>
        <v>1205801.0916705616</v>
      </c>
    </row>
    <row r="34" spans="1:29" ht="13" x14ac:dyDescent="0.15">
      <c r="A34" s="46"/>
      <c r="B34" s="2" t="s">
        <v>170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110023.59899332011</v>
      </c>
      <c r="Y34" s="67">
        <f t="shared" si="17"/>
        <v>110023.59899332011</v>
      </c>
    </row>
    <row r="35" spans="1:29" ht="13" x14ac:dyDescent="0.15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3410438.5534548839</v>
      </c>
      <c r="Y35" s="57">
        <f>X35-W35</f>
        <v>3410438.5534548839</v>
      </c>
      <c r="Z35" s="47"/>
    </row>
    <row r="36" spans="1:29" ht="13" x14ac:dyDescent="0.15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" x14ac:dyDescent="0.1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ht="13" x14ac:dyDescent="0.15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414027.44</v>
      </c>
      <c r="Y38" s="67">
        <f t="shared" ref="Y38:Y44" si="23">X38-W38</f>
        <v>414027.44</v>
      </c>
    </row>
    <row r="39" spans="1:29" ht="13" x14ac:dyDescent="0.15">
      <c r="A39" s="46"/>
      <c r="B39" s="46" t="s">
        <v>154</v>
      </c>
      <c r="C39" s="45"/>
      <c r="D39" s="107"/>
      <c r="E39" s="66"/>
      <c r="F39" s="107"/>
      <c r="G39" s="107"/>
      <c r="H39" s="107"/>
      <c r="I39" s="67">
        <f t="shared" si="18"/>
        <v>0</v>
      </c>
      <c r="J39" s="107"/>
      <c r="K39" s="107"/>
      <c r="L39" s="107"/>
      <c r="M39" s="67">
        <f t="shared" si="19"/>
        <v>0</v>
      </c>
      <c r="N39" s="107"/>
      <c r="O39" s="107"/>
      <c r="P39" s="107"/>
      <c r="Q39" s="67">
        <f t="shared" si="20"/>
        <v>0</v>
      </c>
      <c r="R39" s="107"/>
      <c r="S39" s="107"/>
      <c r="T39" s="107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2125664.7312041884</v>
      </c>
      <c r="Y39" s="67">
        <f t="shared" si="23"/>
        <v>2125664.7312041884</v>
      </c>
      <c r="AC39" s="62" t="s">
        <v>177</v>
      </c>
    </row>
    <row r="40" spans="1:29" ht="13" x14ac:dyDescent="0.15">
      <c r="A40" s="46"/>
      <c r="B40" s="46" t="s">
        <v>155</v>
      </c>
      <c r="C40" s="45"/>
      <c r="D40" s="107"/>
      <c r="E40" s="66"/>
      <c r="F40" s="107"/>
      <c r="G40" s="107"/>
      <c r="H40" s="107"/>
      <c r="I40" s="67">
        <f t="shared" si="18"/>
        <v>0</v>
      </c>
      <c r="J40" s="107"/>
      <c r="K40" s="107"/>
      <c r="L40" s="107"/>
      <c r="M40" s="67">
        <f t="shared" si="19"/>
        <v>0</v>
      </c>
      <c r="N40" s="107"/>
      <c r="O40" s="107"/>
      <c r="P40" s="107"/>
      <c r="Q40" s="67">
        <f t="shared" si="20"/>
        <v>0</v>
      </c>
      <c r="R40" s="107"/>
      <c r="S40" s="107"/>
      <c r="T40" s="107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2380546.943354771</v>
      </c>
      <c r="Y40" s="67">
        <f t="shared" si="23"/>
        <v>2380546.943354771</v>
      </c>
      <c r="AC40" s="62" t="s">
        <v>178</v>
      </c>
    </row>
    <row r="41" spans="1:29" ht="13" x14ac:dyDescent="0.15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196000</v>
      </c>
      <c r="Y41" s="67">
        <f t="shared" si="23"/>
        <v>196000</v>
      </c>
    </row>
    <row r="42" spans="1:29" ht="13" x14ac:dyDescent="0.15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1309596.331909091</v>
      </c>
      <c r="Y42" s="67">
        <f t="shared" si="23"/>
        <v>1309596.331909091</v>
      </c>
    </row>
    <row r="43" spans="1:29" ht="13" x14ac:dyDescent="0.15">
      <c r="A43" s="46"/>
      <c r="B43" s="46" t="s">
        <v>156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961657.65923042747</v>
      </c>
      <c r="Y43" s="67">
        <f t="shared" si="23"/>
        <v>961657.65923042747</v>
      </c>
    </row>
    <row r="44" spans="1:29" ht="13" x14ac:dyDescent="0.15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7387493.1056984784</v>
      </c>
      <c r="Y44" s="57">
        <f t="shared" si="23"/>
        <v>7387493.1056984784</v>
      </c>
    </row>
    <row r="45" spans="1:29" ht="13" x14ac:dyDescent="0.1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" x14ac:dyDescent="0.15">
      <c r="A46" s="68" t="s">
        <v>158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" x14ac:dyDescent="0.15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288092.27418975119</v>
      </c>
      <c r="Y47" s="67">
        <f t="shared" ref="Y47:Y59" si="30">X47-W47</f>
        <v>288092.27418975119</v>
      </c>
    </row>
    <row r="48" spans="1:29" ht="13" x14ac:dyDescent="0.15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143569.87186540343</v>
      </c>
      <c r="Y48" s="67">
        <f t="shared" si="30"/>
        <v>143569.87186540343</v>
      </c>
    </row>
    <row r="49" spans="1:29" ht="13" x14ac:dyDescent="0.15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186443.8995413364</v>
      </c>
      <c r="Y49" s="67">
        <f t="shared" si="30"/>
        <v>186443.8995413364</v>
      </c>
    </row>
    <row r="50" spans="1:29" ht="13" x14ac:dyDescent="0.15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676407.42791249999</v>
      </c>
      <c r="Y50" s="67">
        <f t="shared" si="30"/>
        <v>676407.42791249999</v>
      </c>
    </row>
    <row r="51" spans="1:29" ht="13" x14ac:dyDescent="0.15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135762.0459</v>
      </c>
      <c r="Y51" s="67">
        <f t="shared" si="30"/>
        <v>135762.0459</v>
      </c>
    </row>
    <row r="52" spans="1:29" ht="13" x14ac:dyDescent="0.15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287116.41423802485</v>
      </c>
      <c r="Y52" s="67">
        <f t="shared" si="30"/>
        <v>287116.41423802485</v>
      </c>
    </row>
    <row r="53" spans="1:29" ht="13" x14ac:dyDescent="0.15">
      <c r="A53" s="46"/>
      <c r="B53" s="46" t="s">
        <v>159</v>
      </c>
      <c r="C53" s="45"/>
      <c r="D53" s="107"/>
      <c r="E53" s="66"/>
      <c r="F53" s="107"/>
      <c r="G53" s="107"/>
      <c r="H53" s="107"/>
      <c r="I53" s="67">
        <f t="shared" si="31"/>
        <v>0</v>
      </c>
      <c r="J53" s="107"/>
      <c r="K53" s="107"/>
      <c r="L53" s="107"/>
      <c r="M53" s="67">
        <f t="shared" si="26"/>
        <v>0</v>
      </c>
      <c r="N53" s="107"/>
      <c r="O53" s="107"/>
      <c r="P53" s="107"/>
      <c r="Q53" s="67">
        <f t="shared" si="27"/>
        <v>0</v>
      </c>
      <c r="R53" s="107"/>
      <c r="S53" s="107"/>
      <c r="T53" s="107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996860.08294847945</v>
      </c>
      <c r="Y53" s="67">
        <f t="shared" si="30"/>
        <v>996860.08294847945</v>
      </c>
    </row>
    <row r="54" spans="1:29" ht="13" x14ac:dyDescent="0.15">
      <c r="A54" s="46"/>
      <c r="B54" s="46" t="s">
        <v>160</v>
      </c>
      <c r="C54" s="45"/>
      <c r="D54" s="107"/>
      <c r="E54" s="66"/>
      <c r="F54" s="107"/>
      <c r="G54" s="107"/>
      <c r="H54" s="107"/>
      <c r="I54" s="67">
        <f t="shared" si="31"/>
        <v>0</v>
      </c>
      <c r="J54" s="107"/>
      <c r="K54" s="107"/>
      <c r="L54" s="107"/>
      <c r="M54" s="67">
        <f t="shared" si="26"/>
        <v>0</v>
      </c>
      <c r="N54" s="107"/>
      <c r="O54" s="107"/>
      <c r="P54" s="107"/>
      <c r="Q54" s="67">
        <f t="shared" si="27"/>
        <v>0</v>
      </c>
      <c r="R54" s="107"/>
      <c r="S54" s="107"/>
      <c r="T54" s="107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421528.81790931197</v>
      </c>
      <c r="Y54" s="67">
        <f t="shared" si="30"/>
        <v>421528.81790931197</v>
      </c>
    </row>
    <row r="55" spans="1:29" ht="13" x14ac:dyDescent="0.15">
      <c r="A55" s="46"/>
      <c r="B55" s="46" t="s">
        <v>33</v>
      </c>
      <c r="C55" s="45"/>
      <c r="D55" s="107"/>
      <c r="E55" s="66"/>
      <c r="F55" s="107"/>
      <c r="G55" s="107"/>
      <c r="H55" s="107"/>
      <c r="I55" s="67">
        <f t="shared" si="31"/>
        <v>0</v>
      </c>
      <c r="J55" s="107"/>
      <c r="K55" s="107"/>
      <c r="L55" s="107"/>
      <c r="M55" s="67">
        <f t="shared" si="26"/>
        <v>0</v>
      </c>
      <c r="N55" s="107"/>
      <c r="O55" s="107"/>
      <c r="P55" s="107"/>
      <c r="Q55" s="67">
        <f t="shared" si="27"/>
        <v>0</v>
      </c>
      <c r="R55" s="107"/>
      <c r="S55" s="107"/>
      <c r="T55" s="107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7">
        <f t="shared" si="30"/>
        <v>0</v>
      </c>
    </row>
    <row r="56" spans="1:29" ht="13" x14ac:dyDescent="0.15">
      <c r="A56" s="46"/>
      <c r="B56" s="46" t="s">
        <v>161</v>
      </c>
      <c r="C56" s="45"/>
      <c r="D56" s="107"/>
      <c r="E56" s="66"/>
      <c r="F56" s="107"/>
      <c r="G56" s="107"/>
      <c r="H56" s="107"/>
      <c r="I56" s="67">
        <f t="shared" si="31"/>
        <v>0</v>
      </c>
      <c r="J56" s="107"/>
      <c r="K56" s="107"/>
      <c r="L56" s="107"/>
      <c r="M56" s="67">
        <f t="shared" si="26"/>
        <v>0</v>
      </c>
      <c r="N56" s="107"/>
      <c r="O56" s="107"/>
      <c r="P56" s="107"/>
      <c r="Q56" s="67">
        <f t="shared" si="27"/>
        <v>0</v>
      </c>
      <c r="R56" s="107"/>
      <c r="S56" s="107"/>
      <c r="T56" s="107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7">
        <f t="shared" si="30"/>
        <v>0</v>
      </c>
      <c r="AC56" s="62" t="s">
        <v>179</v>
      </c>
    </row>
    <row r="57" spans="1:29" ht="13" x14ac:dyDescent="0.15">
      <c r="A57" s="46"/>
      <c r="B57" s="46" t="s">
        <v>162</v>
      </c>
      <c r="C57" s="45"/>
      <c r="D57" s="107"/>
      <c r="E57" s="66"/>
      <c r="F57" s="107"/>
      <c r="G57" s="107"/>
      <c r="H57" s="107"/>
      <c r="I57" s="67">
        <f t="shared" si="31"/>
        <v>0</v>
      </c>
      <c r="J57" s="107"/>
      <c r="K57" s="107"/>
      <c r="L57" s="107"/>
      <c r="M57" s="67">
        <f t="shared" si="26"/>
        <v>0</v>
      </c>
      <c r="N57" s="107"/>
      <c r="O57" s="107"/>
      <c r="P57" s="107"/>
      <c r="Q57" s="67">
        <f t="shared" si="27"/>
        <v>0</v>
      </c>
      <c r="R57" s="107"/>
      <c r="S57" s="107"/>
      <c r="T57" s="107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348223.08760625182</v>
      </c>
      <c r="Y57" s="67">
        <f t="shared" si="30"/>
        <v>348223.08760625182</v>
      </c>
      <c r="AC57" s="62" t="s">
        <v>180</v>
      </c>
    </row>
    <row r="58" spans="1:29" ht="13" x14ac:dyDescent="0.15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4674101.8285419308</v>
      </c>
      <c r="Y58" s="67">
        <f t="shared" si="30"/>
        <v>4674101.8285419308</v>
      </c>
    </row>
    <row r="59" spans="1:29" ht="13" x14ac:dyDescent="0.15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8158105.7506529894</v>
      </c>
      <c r="Y59" s="57">
        <f t="shared" si="30"/>
        <v>8158105.7506529894</v>
      </c>
    </row>
    <row r="60" spans="1:29" ht="13" x14ac:dyDescent="0.1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ht="13" x14ac:dyDescent="0.15">
      <c r="A61" s="46"/>
      <c r="B61" s="56" t="s">
        <v>163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50042375.61695841</v>
      </c>
      <c r="Y61" s="57">
        <f t="shared" ref="Y61:Y62" si="40">X61-W61</f>
        <v>50042375.61695841</v>
      </c>
    </row>
    <row r="62" spans="1:29" ht="12.75" customHeight="1" x14ac:dyDescent="0.15">
      <c r="A62" s="59" t="s">
        <v>164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-2021392.2629189789</v>
      </c>
      <c r="Y62" s="57">
        <f t="shared" si="40"/>
        <v>-2021392.2629189789</v>
      </c>
    </row>
    <row r="63" spans="1:29" ht="12.75" customHeight="1" x14ac:dyDescent="0.15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ht="13" x14ac:dyDescent="0.15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-2021392.2629189789</v>
      </c>
      <c r="Y64" s="78">
        <f t="shared" ref="Y64" si="43">X64-W64</f>
        <v>-2021392.2629189789</v>
      </c>
    </row>
    <row r="66" spans="1:21" ht="12.75" customHeight="1" x14ac:dyDescent="0.15">
      <c r="A66" s="53" t="s">
        <v>129</v>
      </c>
    </row>
    <row r="67" spans="1:21" ht="12.75" customHeight="1" x14ac:dyDescent="0.15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15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15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15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68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Normal="100" zoomScaleSheetLayoutView="100" workbookViewId="0"/>
  </sheetViews>
  <sheetFormatPr baseColWidth="10" defaultColWidth="9.1640625" defaultRowHeight="13" x14ac:dyDescent="0.15"/>
  <cols>
    <col min="1" max="1" width="2" style="72" customWidth="1"/>
    <col min="2" max="2" width="9.1640625" style="72"/>
    <col min="3" max="3" width="20.1640625" style="72" customWidth="1"/>
    <col min="4" max="4" width="12.33203125" style="72" customWidth="1"/>
    <col min="5" max="5" width="11.33203125" style="72" customWidth="1"/>
    <col min="6" max="6" width="9.1640625" style="72"/>
    <col min="7" max="7" width="19.6640625" style="72" customWidth="1"/>
    <col min="8" max="8" width="20" style="72" customWidth="1"/>
    <col min="9" max="9" width="25.1640625" style="72" customWidth="1"/>
    <col min="10" max="10" width="27" style="72" customWidth="1"/>
    <col min="11" max="16384" width="9.1640625" style="72"/>
  </cols>
  <sheetData>
    <row r="1" spans="1:13" x14ac:dyDescent="0.15">
      <c r="A1" s="71" t="str">
        <f>'Cover Sheet'!A2</f>
        <v>D.C. Preparatory Academy</v>
      </c>
    </row>
    <row r="2" spans="1:13" x14ac:dyDescent="0.15">
      <c r="A2" s="43" t="str">
        <f>'Cover Sheet'!A8&amp;" "&amp;'Cover Sheet'!$A$9&amp;" Balance Sheet"</f>
        <v>2020-21 Annual Budget Balance Sheet</v>
      </c>
    </row>
    <row r="3" spans="1:13" x14ac:dyDescent="0.15">
      <c r="B3" s="127"/>
      <c r="C3" s="127"/>
      <c r="D3" s="127"/>
      <c r="E3" s="127"/>
      <c r="F3" s="127"/>
      <c r="G3" s="127"/>
      <c r="H3" s="79"/>
      <c r="I3" s="79"/>
      <c r="J3" s="79"/>
    </row>
    <row r="4" spans="1:13" x14ac:dyDescent="0.15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7" thickBot="1" x14ac:dyDescent="0.2">
      <c r="B5" s="79"/>
      <c r="C5" s="79"/>
      <c r="D5" s="79"/>
      <c r="E5" s="82" t="s">
        <v>147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4" t="s">
        <v>171</v>
      </c>
    </row>
    <row r="6" spans="1:13" x14ac:dyDescent="0.15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15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15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15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181</v>
      </c>
    </row>
    <row r="10" spans="1:13" x14ac:dyDescent="0.15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15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15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15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15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15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15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15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172</v>
      </c>
    </row>
    <row r="18" spans="1:13" x14ac:dyDescent="0.15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4" thickBot="1" x14ac:dyDescent="0.2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4" thickTop="1" x14ac:dyDescent="0.15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15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15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15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15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15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15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15">
      <c r="B27" s="96" t="s">
        <v>176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15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15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15">
      <c r="B30" s="92"/>
      <c r="E30" s="88"/>
      <c r="F30" s="88"/>
      <c r="G30" s="88"/>
      <c r="H30" s="88"/>
      <c r="I30" s="88"/>
      <c r="J30" s="88"/>
    </row>
    <row r="31" spans="1:13" x14ac:dyDescent="0.15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15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15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173</v>
      </c>
    </row>
    <row r="34" spans="1:13" x14ac:dyDescent="0.15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15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6" x14ac:dyDescent="0.3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15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15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15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15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15">
      <c r="B41" s="96" t="s">
        <v>134</v>
      </c>
      <c r="D41" s="94"/>
      <c r="E41" s="107">
        <v>0</v>
      </c>
      <c r="F41" s="88"/>
      <c r="G41" s="107">
        <v>0</v>
      </c>
      <c r="H41" s="107">
        <v>0</v>
      </c>
      <c r="I41" s="107">
        <v>0</v>
      </c>
      <c r="J41" s="107">
        <v>0</v>
      </c>
    </row>
    <row r="42" spans="1:13" ht="16" x14ac:dyDescent="0.3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15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4" thickBot="1" x14ac:dyDescent="0.2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4" thickTop="1" x14ac:dyDescent="0.15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2020-12-22T17:08:54Z</dcterms:modified>
</cp:coreProperties>
</file>