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Capital City PCS/"/>
    </mc:Choice>
  </mc:AlternateContent>
  <xr:revisionPtr revIDLastSave="0" documentId="13_ncr:1_{04B488A0-9FFD-8B45-9874-B61FCB3961D6}" xr6:coauthVersionLast="45" xr6:coauthVersionMax="45" xr10:uidLastSave="{00000000-0000-0000-0000-000000000000}"/>
  <bookViews>
    <workbookView xWindow="1160" yWindow="1160" windowWidth="64260" windowHeight="27640" tabRatio="685" activeTab="2" xr2:uid="{00000000-000D-0000-FFFF-FFFF00000000}"/>
  </bookViews>
  <sheets>
    <sheet name="Cover Sheet" sheetId="6" r:id="rId1"/>
    <sheet name="Enrollment" sheetId="8" r:id="rId2"/>
    <sheet name="Annual Budget" sheetId="9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 localSheetId="1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2" l="1"/>
  <c r="I57" i="1"/>
  <c r="M57" i="1"/>
  <c r="W57" i="1" s="1"/>
  <c r="Q57" i="1"/>
  <c r="U57" i="1"/>
  <c r="I56" i="1"/>
  <c r="M56" i="1"/>
  <c r="Q56" i="1"/>
  <c r="W56" i="1" s="1"/>
  <c r="U56" i="1"/>
  <c r="I55" i="1"/>
  <c r="W55" i="1" s="1"/>
  <c r="M55" i="1"/>
  <c r="Q55" i="1"/>
  <c r="U55" i="1"/>
  <c r="I54" i="1"/>
  <c r="M54" i="1"/>
  <c r="Q54" i="1"/>
  <c r="U54" i="1"/>
  <c r="W54" i="1"/>
  <c r="X53" i="1"/>
  <c r="I53" i="1"/>
  <c r="W53" i="1" s="1"/>
  <c r="M53" i="1"/>
  <c r="Q53" i="1"/>
  <c r="U53" i="1"/>
  <c r="I52" i="1"/>
  <c r="W52" i="1" s="1"/>
  <c r="M52" i="1"/>
  <c r="Q52" i="1"/>
  <c r="U52" i="1"/>
  <c r="X51" i="1"/>
  <c r="Y51" i="1" s="1"/>
  <c r="I40" i="1"/>
  <c r="W40" i="1" s="1"/>
  <c r="M40" i="1"/>
  <c r="Q40" i="1"/>
  <c r="U40" i="1"/>
  <c r="I39" i="1"/>
  <c r="M39" i="1"/>
  <c r="W39" i="1" s="1"/>
  <c r="Q39" i="1"/>
  <c r="U39" i="1"/>
  <c r="I14" i="1"/>
  <c r="W14" i="1" s="1"/>
  <c r="M14" i="1"/>
  <c r="Q14" i="1"/>
  <c r="U14" i="1"/>
  <c r="I8" i="1"/>
  <c r="W8" i="1" s="1"/>
  <c r="M8" i="1"/>
  <c r="Q8" i="1"/>
  <c r="U8" i="1"/>
  <c r="X56" i="1"/>
  <c r="Y56" i="1" s="1"/>
  <c r="X55" i="1"/>
  <c r="Y55" i="1" s="1"/>
  <c r="X54" i="1"/>
  <c r="Y54" i="1" s="1"/>
  <c r="X52" i="1"/>
  <c r="X40" i="1"/>
  <c r="Y40" i="1" s="1"/>
  <c r="X14" i="1"/>
  <c r="J42" i="2"/>
  <c r="J44" i="2" s="1"/>
  <c r="I42" i="2"/>
  <c r="H42" i="2"/>
  <c r="G42" i="2"/>
  <c r="E42" i="2"/>
  <c r="F16" i="1"/>
  <c r="F59" i="1"/>
  <c r="F44" i="1"/>
  <c r="F35" i="1"/>
  <c r="F61" i="1" s="1"/>
  <c r="F27" i="1"/>
  <c r="G16" i="1"/>
  <c r="G62" i="1" s="1"/>
  <c r="G64" i="1" s="1"/>
  <c r="G70" i="1" s="1"/>
  <c r="G59" i="1"/>
  <c r="G61" i="1" s="1"/>
  <c r="G44" i="1"/>
  <c r="G35" i="1"/>
  <c r="G27" i="1"/>
  <c r="H16" i="1"/>
  <c r="H59" i="1"/>
  <c r="I59" i="1" s="1"/>
  <c r="I61" i="1" s="1"/>
  <c r="H44" i="1"/>
  <c r="H35" i="1"/>
  <c r="H27" i="1"/>
  <c r="J16" i="1"/>
  <c r="J59" i="1"/>
  <c r="J44" i="1"/>
  <c r="J35" i="1"/>
  <c r="J27" i="1"/>
  <c r="J61" i="1" s="1"/>
  <c r="J62" i="1" s="1"/>
  <c r="J64" i="1" s="1"/>
  <c r="J70" i="1" s="1"/>
  <c r="K16" i="1"/>
  <c r="K59" i="1"/>
  <c r="K61" i="1" s="1"/>
  <c r="K62" i="1" s="1"/>
  <c r="K64" i="1" s="1"/>
  <c r="K70" i="1" s="1"/>
  <c r="K44" i="1"/>
  <c r="K35" i="1"/>
  <c r="K27" i="1"/>
  <c r="L16" i="1"/>
  <c r="M16" i="1" s="1"/>
  <c r="L59" i="1"/>
  <c r="L44" i="1"/>
  <c r="L61" i="1" s="1"/>
  <c r="L62" i="1" s="1"/>
  <c r="L64" i="1" s="1"/>
  <c r="L70" i="1" s="1"/>
  <c r="L35" i="1"/>
  <c r="L27" i="1"/>
  <c r="N16" i="1"/>
  <c r="N59" i="1"/>
  <c r="N61" i="1" s="1"/>
  <c r="N62" i="1" s="1"/>
  <c r="N64" i="1" s="1"/>
  <c r="N70" i="1" s="1"/>
  <c r="N44" i="1"/>
  <c r="N35" i="1"/>
  <c r="Q35" i="1" s="1"/>
  <c r="N27" i="1"/>
  <c r="O16" i="1"/>
  <c r="Q16" i="1" s="1"/>
  <c r="Q62" i="1" s="1"/>
  <c r="Q64" i="1" s="1"/>
  <c r="O59" i="1"/>
  <c r="O61" i="1" s="1"/>
  <c r="O44" i="1"/>
  <c r="O35" i="1"/>
  <c r="O27" i="1"/>
  <c r="P16" i="1"/>
  <c r="P59" i="1"/>
  <c r="P61" i="1" s="1"/>
  <c r="P62" i="1" s="1"/>
  <c r="P64" i="1" s="1"/>
  <c r="P70" i="1" s="1"/>
  <c r="P44" i="1"/>
  <c r="P35" i="1"/>
  <c r="P27" i="1"/>
  <c r="R16" i="1"/>
  <c r="R59" i="1"/>
  <c r="R61" i="1" s="1"/>
  <c r="R62" i="1" s="1"/>
  <c r="R64" i="1" s="1"/>
  <c r="R70" i="1" s="1"/>
  <c r="R44" i="1"/>
  <c r="R35" i="1"/>
  <c r="R27" i="1"/>
  <c r="U27" i="1" s="1"/>
  <c r="S16" i="1"/>
  <c r="S59" i="1"/>
  <c r="S61" i="1" s="1"/>
  <c r="S62" i="1" s="1"/>
  <c r="S64" i="1" s="1"/>
  <c r="S70" i="1" s="1"/>
  <c r="S44" i="1"/>
  <c r="S35" i="1"/>
  <c r="S27" i="1"/>
  <c r="T16" i="1"/>
  <c r="T59" i="1"/>
  <c r="T61" i="1" s="1"/>
  <c r="T62" i="1" s="1"/>
  <c r="T64" i="1" s="1"/>
  <c r="T70" i="1" s="1"/>
  <c r="T44" i="1"/>
  <c r="T35" i="1"/>
  <c r="T27" i="1"/>
  <c r="D16" i="1"/>
  <c r="D59" i="1"/>
  <c r="D61" i="1" s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J34" i="2"/>
  <c r="I34" i="2"/>
  <c r="H34" i="2"/>
  <c r="H29" i="2"/>
  <c r="H36" i="2" s="1"/>
  <c r="H44" i="2" s="1"/>
  <c r="G34" i="2"/>
  <c r="E34" i="2"/>
  <c r="J29" i="2"/>
  <c r="I29" i="2"/>
  <c r="G29" i="2"/>
  <c r="E29" i="2"/>
  <c r="E36" i="2" s="1"/>
  <c r="E44" i="2" s="1"/>
  <c r="AA7" i="1"/>
  <c r="A1" i="1"/>
  <c r="X33" i="1"/>
  <c r="Y33" i="1" s="1"/>
  <c r="X50" i="1"/>
  <c r="Y50" i="1" s="1"/>
  <c r="X49" i="1"/>
  <c r="Y49" i="1" s="1"/>
  <c r="X43" i="1"/>
  <c r="X34" i="1"/>
  <c r="Y34" i="1" s="1"/>
  <c r="X32" i="1"/>
  <c r="Y32" i="1" s="1"/>
  <c r="X30" i="1"/>
  <c r="X23" i="1"/>
  <c r="X22" i="1"/>
  <c r="Y22" i="1" s="1"/>
  <c r="X12" i="1"/>
  <c r="X10" i="1"/>
  <c r="X8" i="1"/>
  <c r="J36" i="2"/>
  <c r="I36" i="2"/>
  <c r="I44" i="2" s="1"/>
  <c r="G36" i="2"/>
  <c r="G44" i="2" s="1"/>
  <c r="J13" i="2"/>
  <c r="J19" i="2"/>
  <c r="I13" i="2"/>
  <c r="I19" i="2"/>
  <c r="H13" i="2"/>
  <c r="H19" i="2"/>
  <c r="G13" i="2"/>
  <c r="G19" i="2" s="1"/>
  <c r="E13" i="2"/>
  <c r="E19" i="2"/>
  <c r="U33" i="1"/>
  <c r="W33" i="1" s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W49" i="1" s="1"/>
  <c r="Q48" i="1"/>
  <c r="W48" i="1" s="1"/>
  <c r="Q47" i="1"/>
  <c r="M58" i="1"/>
  <c r="M51" i="1"/>
  <c r="M50" i="1"/>
  <c r="M49" i="1"/>
  <c r="M48" i="1"/>
  <c r="M47" i="1"/>
  <c r="W47" i="1" s="1"/>
  <c r="I58" i="1"/>
  <c r="I51" i="1"/>
  <c r="I50" i="1"/>
  <c r="W50" i="1" s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W42" i="1" s="1"/>
  <c r="M41" i="1"/>
  <c r="W41" i="1" s="1"/>
  <c r="M38" i="1"/>
  <c r="I38" i="1"/>
  <c r="W38" i="1" s="1"/>
  <c r="I43" i="1"/>
  <c r="W43" i="1" s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W31" i="1" s="1"/>
  <c r="M30" i="1"/>
  <c r="I34" i="1"/>
  <c r="W34" i="1" s="1"/>
  <c r="I32" i="1"/>
  <c r="I31" i="1"/>
  <c r="I30" i="1"/>
  <c r="U15" i="1"/>
  <c r="W15" i="1" s="1"/>
  <c r="U13" i="1"/>
  <c r="U12" i="1"/>
  <c r="U11" i="1"/>
  <c r="U10" i="1"/>
  <c r="U9" i="1"/>
  <c r="U7" i="1"/>
  <c r="Q15" i="1"/>
  <c r="Q13" i="1"/>
  <c r="Q12" i="1"/>
  <c r="Q11" i="1"/>
  <c r="Q10" i="1"/>
  <c r="Q9" i="1"/>
  <c r="W9" i="1" s="1"/>
  <c r="Q7" i="1"/>
  <c r="M15" i="1"/>
  <c r="M13" i="1"/>
  <c r="M12" i="1"/>
  <c r="W12" i="1" s="1"/>
  <c r="M11" i="1"/>
  <c r="M10" i="1"/>
  <c r="M9" i="1"/>
  <c r="M7" i="1"/>
  <c r="W7" i="1" s="1"/>
  <c r="U26" i="1"/>
  <c r="U25" i="1"/>
  <c r="U24" i="1"/>
  <c r="U23" i="1"/>
  <c r="U22" i="1"/>
  <c r="U21" i="1"/>
  <c r="W21" i="1" s="1"/>
  <c r="U20" i="1"/>
  <c r="Q26" i="1"/>
  <c r="Q25" i="1"/>
  <c r="Q24" i="1"/>
  <c r="Q23" i="1"/>
  <c r="Q22" i="1"/>
  <c r="Q21" i="1"/>
  <c r="Q20" i="1"/>
  <c r="W20" i="1" s="1"/>
  <c r="M26" i="1"/>
  <c r="M25" i="1"/>
  <c r="W25" i="1" s="1"/>
  <c r="M24" i="1"/>
  <c r="M23" i="1"/>
  <c r="M22" i="1"/>
  <c r="M21" i="1"/>
  <c r="M20" i="1"/>
  <c r="I26" i="1"/>
  <c r="W26" i="1" s="1"/>
  <c r="I25" i="1"/>
  <c r="I24" i="1"/>
  <c r="W24" i="1" s="1"/>
  <c r="I23" i="1"/>
  <c r="W23" i="1" s="1"/>
  <c r="I22" i="1"/>
  <c r="I21" i="1"/>
  <c r="I20" i="1"/>
  <c r="I10" i="1"/>
  <c r="I11" i="1"/>
  <c r="W11" i="1" s="1"/>
  <c r="I15" i="1"/>
  <c r="I13" i="1"/>
  <c r="W13" i="1" s="1"/>
  <c r="I12" i="1"/>
  <c r="I9" i="1"/>
  <c r="I7" i="1"/>
  <c r="X15" i="1"/>
  <c r="X13" i="1"/>
  <c r="X42" i="1"/>
  <c r="Y42" i="1" s="1"/>
  <c r="X58" i="1"/>
  <c r="Y58" i="1" s="1"/>
  <c r="X24" i="1"/>
  <c r="Y24" i="1" s="1"/>
  <c r="X47" i="1"/>
  <c r="X25" i="1"/>
  <c r="U35" i="1"/>
  <c r="U16" i="1"/>
  <c r="Q59" i="1"/>
  <c r="Q61" i="1" s="1"/>
  <c r="M35" i="1"/>
  <c r="Q27" i="1"/>
  <c r="U59" i="1"/>
  <c r="U61" i="1" s="1"/>
  <c r="W10" i="1"/>
  <c r="U44" i="1"/>
  <c r="Q44" i="1"/>
  <c r="I27" i="1"/>
  <c r="I16" i="1"/>
  <c r="I35" i="1"/>
  <c r="M27" i="1"/>
  <c r="M44" i="1"/>
  <c r="I44" i="1"/>
  <c r="W30" i="1"/>
  <c r="W35" i="1" s="1"/>
  <c r="W32" i="1"/>
  <c r="W22" i="1"/>
  <c r="W58" i="1"/>
  <c r="W51" i="1"/>
  <c r="Y53" i="1" l="1"/>
  <c r="Y25" i="1"/>
  <c r="Y15" i="1"/>
  <c r="Y13" i="1"/>
  <c r="Y12" i="1"/>
  <c r="Y10" i="1"/>
  <c r="M70" i="1"/>
  <c r="Y43" i="1"/>
  <c r="W16" i="1"/>
  <c r="W44" i="1"/>
  <c r="M62" i="1"/>
  <c r="M64" i="1" s="1"/>
  <c r="F62" i="1"/>
  <c r="F64" i="1" s="1"/>
  <c r="F70" i="1" s="1"/>
  <c r="U62" i="1"/>
  <c r="U64" i="1" s="1"/>
  <c r="W27" i="1"/>
  <c r="Y52" i="1"/>
  <c r="Y14" i="1"/>
  <c r="I62" i="1"/>
  <c r="I64" i="1" s="1"/>
  <c r="Y23" i="1"/>
  <c r="Y30" i="1"/>
  <c r="W59" i="1"/>
  <c r="W61" i="1" s="1"/>
  <c r="U70" i="1"/>
  <c r="D62" i="1"/>
  <c r="D64" i="1" s="1"/>
  <c r="D70" i="1" s="1"/>
  <c r="Y8" i="1"/>
  <c r="X26" i="1"/>
  <c r="Y26" i="1" s="1"/>
  <c r="X57" i="1"/>
  <c r="Y57" i="1" s="1"/>
  <c r="H61" i="1"/>
  <c r="H62" i="1" s="1"/>
  <c r="H64" i="1" s="1"/>
  <c r="H70" i="1" s="1"/>
  <c r="O62" i="1"/>
  <c r="O64" i="1" s="1"/>
  <c r="O70" i="1" s="1"/>
  <c r="Q70" i="1" s="1"/>
  <c r="X21" i="1"/>
  <c r="Y21" i="1" s="1"/>
  <c r="X11" i="1"/>
  <c r="Y11" i="1" s="1"/>
  <c r="X41" i="1"/>
  <c r="Y41" i="1" s="1"/>
  <c r="X39" i="1"/>
  <c r="Y39" i="1" s="1"/>
  <c r="X38" i="1"/>
  <c r="Y47" i="1"/>
  <c r="X48" i="1"/>
  <c r="Y48" i="1" s="1"/>
  <c r="X20" i="1"/>
  <c r="X31" i="1"/>
  <c r="Y31" i="1" s="1"/>
  <c r="X9" i="1"/>
  <c r="Y9" i="1" s="1"/>
  <c r="X7" i="1"/>
  <c r="X16" i="1" s="1"/>
  <c r="M59" i="1"/>
  <c r="M61" i="1" s="1"/>
  <c r="X59" i="1" l="1"/>
  <c r="Y20" i="1"/>
  <c r="X27" i="1"/>
  <c r="Y27" i="1" s="1"/>
  <c r="Y59" i="1"/>
  <c r="I70" i="1"/>
  <c r="Y16" i="1"/>
  <c r="W62" i="1"/>
  <c r="W64" i="1" s="1"/>
  <c r="X35" i="1"/>
  <c r="Y35" i="1" s="1"/>
  <c r="X44" i="1"/>
  <c r="Y44" i="1" s="1"/>
  <c r="Y38" i="1"/>
  <c r="Y7" i="1"/>
  <c r="X61" i="1" l="1"/>
  <c r="Y61" i="1" l="1"/>
  <c r="X62" i="1"/>
  <c r="Y62" i="1" l="1"/>
  <c r="X64" i="1"/>
  <c r="Y6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DB9330FA-986B-44B2-B25F-C81361EF3B11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<sst xmlns="http://schemas.openxmlformats.org/spreadsheetml/2006/main" count="324" uniqueCount="195">
  <si>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</si>
  <si>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</si>
  <si>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</si>
  <si>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</si>
  <si>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</si>
  <si>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</si>
  <si>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</si>
  <si>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</si>
  <si>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</si>
  <si>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</si>
  <si>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</si>
  <si>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</si>
  <si>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</si>
  <si>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</si>
  <si>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</si>
  <si>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</si>
  <si>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</si>
  <si>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</si>
  <si>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</si>
  <si>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</si>
  <si>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</si>
  <si>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</si>
  <si>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</si>
  <si>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</si>
  <si>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</si>
  <si>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</si>
  <si>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</si>
  <si>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</si>
  <si>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</si>
  <si>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</si>
  <si>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</si>
  <si>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</si>
  <si>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</si>
  <si>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</si>
  <si>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</si>
  <si>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</si>
  <si>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</si>
  <si>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</si>
  <si>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</si>
  <si>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</si>
  <si>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</si>
  <si>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</si>
  <si>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</si>
  <si>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</si>
  <si>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</si>
  <si>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</si>
  <si>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</si>
  <si>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</si>
  <si>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</si>
  <si>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</si>
  <si>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</si>
  <si>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</si>
  <si>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</si>
  <si>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</si>
  <si>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</si>
  <si>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</si>
  <si>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</si>
  <si>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</si>
  <si>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</si>
  <si>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</si>
  <si>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</si>
  <si>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</si>
  <si>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</si>
  <si>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</si>
  <si>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</si>
  <si>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</si>
  <si>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</si>
  <si>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</si>
  <si>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</si>
  <si>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</si>
  <si>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</si>
  <si>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</si>
  <si>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</si>
  <si>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</si>
  <si>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</si>
  <si>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</si>
  <si>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</si>
  <si>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</si>
  <si>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</si>
  <si>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</si>
  <si>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</si>
  <si>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</si>
  <si>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</si>
  <si>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</si>
  <si>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</si>
  <si>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</si>
  <si>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</si>
  <si>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</si>
  <si>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</si>
  <si>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</si>
  <si>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</si>
  <si>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</si>
  <si>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</si>
  <si>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</si>
  <si>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</si>
  <si>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</si>
  <si>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</si>
  <si>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</si>
  <si>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</si>
  <si>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</si>
  <si>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</si>
  <si>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</si>
  <si>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</si>
  <si>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</si>
  <si>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</si>
  <si>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</si>
  <si>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</si>
  <si>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</si>
  <si>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</si>
  <si>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</si>
  <si>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</si>
  <si>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</si>
  <si>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</si>
  <si>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</si>
  <si>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</si>
  <si>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</si>
  <si>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</si>
  <si>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</si>
  <si>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</si>
  <si>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</si>
  <si>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</si>
  <si>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</si>
  <si>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</si>
  <si>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</si>
  <si>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</si>
  <si>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</si>
  <si>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</si>
  <si>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</si>
  <si>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</si>
  <si>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</si>
  <si>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</si>
  <si>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</si>
  <si>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</si>
  <si>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</si>
  <si>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</si>
  <si>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</si>
  <si>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</si>
  <si>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</si>
  <si>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</si>
  <si>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</si>
  <si>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</si>
  <si>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</si>
  <si>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</si>
  <si>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</si>
  <si>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</si>
  <si>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</si>
  <si>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</si>
  <si>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</si>
  <si>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</si>
  <si>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</si>
  <si>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</si>
  <si>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</si>
  <si>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</si>
  <si>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</si>
  <si>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</si>
  <si>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</si>
  <si>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</si>
  <si>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</si>
  <si>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</si>
  <si>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</si>
  <si>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</si>
  <si>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</si>
  <si>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</si>
  <si>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</si>
  <si>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</si>
  <si>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</si>
  <si>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</si>
  <si>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</si>
  <si>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</si>
  <si>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</si>
  <si>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</si>
  <si>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</si>
  <si>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</si>
  <si>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</si>
  <si>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</si>
  <si>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</si>
  <si>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</si>
  <si>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</si>
  <si>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</si>
  <si>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</si>
  <si>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</si>
  <si>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</si>
  <si>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>Capital City PCS</t>
  </si>
  <si>
    <t>Jonathan Weinstein</t>
  </si>
  <si>
    <t>FY21</t>
  </si>
  <si>
    <t>Budgeted and Actual Enrollment</t>
  </si>
  <si>
    <t>Capital City</t>
  </si>
  <si>
    <t>FY21 Annual Budget</t>
  </si>
  <si>
    <r>
      <t xml:space="preserve">  </t>
    </r>
    <r>
      <rPr>
        <b/>
        <sz val="10"/>
        <rFont val="Times New Roman"/>
        <family val="1"/>
      </rPr>
      <t xml:space="preserve"> Projected</t>
    </r>
  </si>
  <si>
    <t xml:space="preserve">   Projected</t>
  </si>
  <si>
    <t>Total Employees</t>
  </si>
  <si>
    <t># of Employees</t>
  </si>
  <si>
    <t>N/A</t>
  </si>
  <si>
    <t>jweinstein@ccpcs.org</t>
  </si>
  <si>
    <t>(202) 808-9727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</si>
</sst>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#,##0.0000_);[Red]\(#,##0.0000\)"/>
    <numFmt numFmtId="168" formatCode="0.0000%"/>
    <numFmt numFmtId="169" formatCode="#,##0.00\d_);[Red]\(#,##0.00\d\)"/>
    <numFmt numFmtId="170" formatCode="#,##0.00\x_);[Red]\(#,##0.00\x\)"/>
    <numFmt numFmtId="171" formatCode="#,##0.00%_);[Red]\(#,##0.00%\)"/>
    <numFmt numFmtId="172" formatCode="[$USD]\ #,##0.00_);[Red]\([$USD]\ #,##0.00\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9"/>
      <color rgb="FF000000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6" fillId="0" borderId="0" applyFill="0" applyBorder="0" applyProtection="0"/>
    <xf numFmtId="168" fontId="36" fillId="0" borderId="0" applyFill="0" applyBorder="0" applyProtection="0"/>
    <xf numFmtId="169" fontId="37" fillId="0" borderId="0" applyFill="0" applyBorder="0" applyProtection="0"/>
    <xf numFmtId="170" fontId="37" fillId="0" borderId="0" applyFill="0" applyBorder="0" applyProtection="0"/>
    <xf numFmtId="40" fontId="37" fillId="0" borderId="0" applyFill="0" applyBorder="0" applyProtection="0"/>
    <xf numFmtId="171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69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0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1" fontId="36" fillId="0" borderId="0" applyFill="0" applyBorder="0" applyProtection="0"/>
    <xf numFmtId="0" fontId="36" fillId="0" borderId="0" applyNumberFormat="0" applyFill="0" applyBorder="0" applyProtection="0"/>
    <xf numFmtId="172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43" fontId="3" fillId="0" borderId="0" xfId="8" applyFont="1" applyFill="1"/>
    <xf numFmtId="44" fontId="22" fillId="0" borderId="0" xfId="30" applyFont="1" applyFill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1" borderId="0" xfId="0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4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5" fillId="60" borderId="0" xfId="980" applyFont="1" applyFill="1" applyBorder="1" applyAlignment="1" applyProtection="1">
      <alignment wrapText="1"/>
    </xf>
    <xf numFmtId="44" fontId="65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4" fontId="22" fillId="0" borderId="0" xfId="980" applyFont="1" applyFill="1" applyBorder="1"/>
    <xf numFmtId="43" fontId="22" fillId="0" borderId="0" xfId="1" applyFont="1" applyFill="1" applyBorder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1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8" fillId="62" borderId="0" xfId="0" applyFont="1" applyFill="1" applyAlignment="1">
      <alignment horizontal="left" vertical="center"/>
    </xf>
    <xf numFmtId="0" fontId="22" fillId="0" borderId="0" xfId="29" applyFont="1"/>
    <xf numFmtId="165" fontId="3" fillId="0" borderId="0" xfId="1" applyNumberFormat="1" applyFont="1" applyFill="1" applyAlignment="1">
      <alignment horizontal="center"/>
    </xf>
    <xf numFmtId="0" fontId="3" fillId="0" borderId="0" xfId="29" applyFont="1" applyAlignment="1">
      <alignment horizontal="center"/>
    </xf>
    <xf numFmtId="0" fontId="3" fillId="0" borderId="0" xfId="29" applyFont="1"/>
    <xf numFmtId="0" fontId="22" fillId="0" borderId="0" xfId="28" applyFont="1"/>
    <xf numFmtId="165" fontId="22" fillId="0" borderId="0" xfId="1" applyNumberFormat="1" applyFont="1" applyFill="1" applyAlignment="1">
      <alignment horizontal="center"/>
    </xf>
    <xf numFmtId="0" fontId="3" fillId="0" borderId="24" xfId="28" applyBorder="1" applyAlignment="1">
      <alignment horizontal="center"/>
    </xf>
    <xf numFmtId="1" fontId="3" fillId="2" borderId="24" xfId="28" applyNumberFormat="1" applyFill="1" applyBorder="1" applyAlignment="1">
      <alignment horizontal="center"/>
    </xf>
    <xf numFmtId="16" fontId="3" fillId="0" borderId="24" xfId="28" applyNumberFormat="1" applyBorder="1" applyAlignment="1">
      <alignment horizontal="center"/>
    </xf>
    <xf numFmtId="0" fontId="22" fillId="0" borderId="24" xfId="28" applyFont="1" applyBorder="1" applyAlignment="1">
      <alignment horizontal="center"/>
    </xf>
    <xf numFmtId="165" fontId="22" fillId="0" borderId="24" xfId="1" applyNumberFormat="1" applyFont="1" applyFill="1" applyBorder="1" applyAlignment="1">
      <alignment horizontal="center"/>
    </xf>
    <xf numFmtId="1" fontId="22" fillId="0" borderId="24" xfId="28" applyNumberFormat="1" applyFont="1" applyBorder="1" applyAlignment="1">
      <alignment horizontal="center"/>
    </xf>
    <xf numFmtId="0" fontId="24" fillId="0" borderId="0" xfId="28" applyFont="1"/>
    <xf numFmtId="165" fontId="24" fillId="0" borderId="0" xfId="1" applyNumberFormat="1" applyFont="1" applyFill="1" applyAlignment="1">
      <alignment horizontal="center"/>
    </xf>
    <xf numFmtId="1" fontId="3" fillId="0" borderId="0" xfId="28" applyNumberFormat="1" applyAlignment="1">
      <alignment horizontal="center"/>
    </xf>
    <xf numFmtId="165" fontId="22" fillId="0" borderId="24" xfId="1" applyNumberFormat="1" applyFont="1" applyFill="1" applyBorder="1" applyAlignment="1">
      <alignment horizontal="center" wrapText="1"/>
    </xf>
    <xf numFmtId="0" fontId="22" fillId="0" borderId="24" xfId="28" applyFont="1" applyBorder="1" applyAlignment="1">
      <alignment horizontal="center" wrapText="1"/>
    </xf>
    <xf numFmtId="0" fontId="3" fillId="0" borderId="0" xfId="28"/>
    <xf numFmtId="0" fontId="25" fillId="0" borderId="0" xfId="28" applyFont="1"/>
    <xf numFmtId="0" fontId="22" fillId="0" borderId="24" xfId="28" applyFont="1" applyBorder="1"/>
    <xf numFmtId="165" fontId="22" fillId="2" borderId="24" xfId="1" applyNumberFormat="1" applyFont="1" applyFill="1" applyBorder="1" applyAlignment="1">
      <alignment horizontal="center"/>
    </xf>
    <xf numFmtId="0" fontId="3" fillId="0" borderId="24" xfId="28" applyBorder="1"/>
    <xf numFmtId="0" fontId="24" fillId="0" borderId="24" xfId="28" applyFont="1" applyBorder="1"/>
    <xf numFmtId="165" fontId="26" fillId="0" borderId="0" xfId="1" applyNumberFormat="1" applyFont="1" applyFill="1" applyAlignment="1">
      <alignment horizontal="center"/>
    </xf>
    <xf numFmtId="1" fontId="26" fillId="0" borderId="0" xfId="28" applyNumberFormat="1" applyFont="1" applyAlignment="1">
      <alignment horizontal="center"/>
    </xf>
    <xf numFmtId="0" fontId="22" fillId="0" borderId="24" xfId="28" applyFont="1" applyBorder="1" applyAlignment="1">
      <alignment wrapText="1"/>
    </xf>
    <xf numFmtId="165" fontId="23" fillId="0" borderId="0" xfId="1" applyNumberFormat="1" applyFont="1" applyFill="1" applyAlignment="1">
      <alignment horizontal="center"/>
    </xf>
    <xf numFmtId="1" fontId="23" fillId="0" borderId="0" xfId="28" applyNumberFormat="1" applyFont="1" applyAlignment="1">
      <alignment horizontal="center"/>
    </xf>
    <xf numFmtId="0" fontId="25" fillId="0" borderId="24" xfId="28" applyFont="1" applyBorder="1"/>
    <xf numFmtId="0" fontId="22" fillId="0" borderId="0" xfId="28" applyFont="1" applyAlignment="1">
      <alignment horizontal="right"/>
    </xf>
    <xf numFmtId="0" fontId="3" fillId="0" borderId="0" xfId="28" applyAlignment="1">
      <alignment horizontal="center"/>
    </xf>
    <xf numFmtId="0" fontId="23" fillId="0" borderId="0" xfId="28" applyFont="1" applyAlignment="1">
      <alignment shrinkToFit="1"/>
    </xf>
    <xf numFmtId="165" fontId="3" fillId="0" borderId="0" xfId="1" applyNumberFormat="1" applyFont="1" applyFill="1" applyBorder="1" applyAlignment="1">
      <alignment horizontal="center" shrinkToFit="1"/>
    </xf>
    <xf numFmtId="0" fontId="3" fillId="0" borderId="0" xfId="28" applyAlignment="1">
      <alignment horizontal="center" shrinkToFit="1"/>
    </xf>
    <xf numFmtId="43" fontId="3" fillId="0" borderId="0" xfId="29" applyNumberFormat="1" applyFont="1"/>
    <xf numFmtId="165" fontId="3" fillId="0" borderId="0" xfId="1" applyNumberFormat="1" applyFont="1"/>
    <xf numFmtId="0" fontId="61" fillId="0" borderId="0" xfId="2" applyFont="1"/>
    <xf numFmtId="165" fontId="22" fillId="0" borderId="1" xfId="1" applyNumberFormat="1" applyFont="1" applyFill="1" applyBorder="1" applyAlignment="1">
      <alignment horizontal="center"/>
    </xf>
    <xf numFmtId="17" fontId="22" fillId="0" borderId="0" xfId="2" applyNumberFormat="1" applyFont="1" applyAlignment="1">
      <alignment horizontal="center"/>
    </xf>
    <xf numFmtId="17" fontId="22" fillId="0" borderId="1" xfId="2" applyNumberFormat="1" applyFont="1" applyBorder="1" applyAlignment="1">
      <alignment horizontal="center"/>
    </xf>
    <xf numFmtId="0" fontId="3" fillId="0" borderId="0" xfId="2" applyFont="1" applyAlignment="1">
      <alignment horizontal="center"/>
    </xf>
    <xf numFmtId="0" fontId="3" fillId="0" borderId="2" xfId="2" applyFont="1" applyBorder="1" applyAlignment="1">
      <alignment horizontal="center"/>
    </xf>
    <xf numFmtId="165" fontId="61" fillId="0" borderId="0" xfId="2" applyNumberFormat="1" applyFont="1"/>
    <xf numFmtId="0" fontId="22" fillId="0" borderId="3" xfId="2" applyFont="1" applyBorder="1"/>
    <xf numFmtId="165" fontId="22" fillId="0" borderId="3" xfId="1" applyNumberFormat="1" applyFont="1" applyFill="1" applyBorder="1"/>
    <xf numFmtId="165" fontId="61" fillId="0" borderId="0" xfId="1" applyNumberFormat="1" applyFont="1" applyBorder="1"/>
    <xf numFmtId="165" fontId="22" fillId="0" borderId="0" xfId="1" applyNumberFormat="1" applyFont="1" applyBorder="1"/>
    <xf numFmtId="5" fontId="22" fillId="0" borderId="0" xfId="2" applyNumberFormat="1" applyFont="1"/>
    <xf numFmtId="165" fontId="22" fillId="0" borderId="0" xfId="2" applyNumberFormat="1" applyFont="1"/>
    <xf numFmtId="0" fontId="0" fillId="63" borderId="0" xfId="0" applyFill="1"/>
    <xf numFmtId="5" fontId="3" fillId="0" borderId="0" xfId="2" applyNumberFormat="1" applyFont="1"/>
    <xf numFmtId="0" fontId="25" fillId="0" borderId="0" xfId="2" applyFont="1"/>
    <xf numFmtId="165" fontId="3" fillId="64" borderId="24" xfId="1" applyNumberFormat="1" applyFont="1" applyFill="1" applyBorder="1" applyAlignment="1">
      <alignment horizontal="right"/>
    </xf>
    <xf numFmtId="165" fontId="22" fillId="0" borderId="0" xfId="1" applyNumberFormat="1" applyFont="1" applyFill="1" applyBorder="1"/>
    <xf numFmtId="165" fontId="22" fillId="0" borderId="3" xfId="2" applyNumberFormat="1" applyFont="1" applyBorder="1"/>
    <xf numFmtId="165" fontId="22" fillId="0" borderId="2" xfId="1" applyNumberFormat="1" applyFont="1" applyFill="1" applyBorder="1"/>
    <xf numFmtId="165" fontId="22" fillId="0" borderId="2" xfId="2" applyNumberFormat="1" applyFont="1" applyBorder="1"/>
    <xf numFmtId="165" fontId="22" fillId="0" borderId="3" xfId="980" applyNumberFormat="1" applyFont="1" applyFill="1" applyBorder="1"/>
    <xf numFmtId="165" fontId="61" fillId="0" borderId="0" xfId="980" applyNumberFormat="1" applyFont="1" applyBorder="1"/>
    <xf numFmtId="165" fontId="3" fillId="0" borderId="0" xfId="980" applyNumberFormat="1" applyFont="1"/>
    <xf numFmtId="0" fontId="22" fillId="0" borderId="25" xfId="28" applyFont="1" applyBorder="1" applyAlignment="1">
      <alignment horizontal="center" wrapText="1"/>
    </xf>
    <xf numFmtId="0" fontId="22" fillId="0" borderId="26" xfId="28" applyFont="1" applyBorder="1" applyAlignment="1">
      <alignment horizontal="center" wrapText="1"/>
    </xf>
    <xf numFmtId="165" fontId="22" fillId="0" borderId="24" xfId="1" applyNumberFormat="1" applyFont="1" applyFill="1" applyBorder="1" applyAlignment="1">
      <alignment horizontal="center" wrapText="1"/>
    </xf>
    <xf numFmtId="0" fontId="22" fillId="0" borderId="24" xfId="28" applyFont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zoomScale="130" zoomScaleNormal="130" zoomScaleSheetLayoutView="100" workbookViewId="0">
      <selection activeCell="A78" sqref="A78"/>
    </sheetView>
  </sheetViews>
  <sheetFormatPr baseColWidth="10" defaultColWidth="9.1640625" defaultRowHeight="13" x14ac:dyDescent="0.15"/>
  <cols>
    <col min="1" max="1" width="49.6640625" style="34" bestFit="1" customWidth="1"/>
    <col min="2" max="3" width="9.1640625" style="34"/>
    <col min="4" max="4" width="52.5" style="34" customWidth="1"/>
    <col min="5" max="16384" width="9.1640625" style="34"/>
  </cols>
  <sheetData>
    <row r="1" spans="1:1" x14ac:dyDescent="0.15">
      <c r="A1" s="33" t="s">
        <v>134</v>
      </c>
    </row>
    <row r="2" spans="1:1" x14ac:dyDescent="0.15">
      <c r="A2" s="35" t="s">
        <v>182</v>
      </c>
    </row>
    <row r="4" spans="1:1" x14ac:dyDescent="0.15">
      <c r="A4" s="35" t="s">
        <v>183</v>
      </c>
    </row>
    <row r="5" spans="1:1" x14ac:dyDescent="0.15">
      <c r="A5" s="35" t="s">
        <v>193</v>
      </c>
    </row>
    <row r="6" spans="1:1" x14ac:dyDescent="0.15">
      <c r="A6" s="35" t="s">
        <v>194</v>
      </c>
    </row>
    <row r="8" spans="1:1" x14ac:dyDescent="0.15">
      <c r="A8" s="35" t="s">
        <v>184</v>
      </c>
    </row>
    <row r="9" spans="1:1" x14ac:dyDescent="0.15">
      <c r="A9" s="35"/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A430-8C40-4E5B-BF73-0B7DE04740BF}">
  <sheetPr>
    <tabColor theme="3" tint="0.39997558519241921"/>
    <pageSetUpPr fitToPage="1"/>
  </sheetPr>
  <dimension ref="A1:F67"/>
  <sheetViews>
    <sheetView showGridLines="0" zoomScale="150" zoomScaleNormal="150" zoomScaleSheetLayoutView="145" zoomScalePageLayoutView="115" workbookViewId="0">
      <pane ySplit="5" topLeftCell="A6" activePane="bottomLeft" state="frozen"/>
      <selection pane="bottomLeft" activeCell="C18" sqref="C18"/>
    </sheetView>
  </sheetViews>
  <sheetFormatPr baseColWidth="10" defaultColWidth="7.5" defaultRowHeight="13" x14ac:dyDescent="0.15"/>
  <cols>
    <col min="1" max="1" width="31.5" style="77" customWidth="1"/>
    <col min="2" max="3" width="15.6640625" style="75" customWidth="1"/>
    <col min="4" max="4" width="15.6640625" style="76" customWidth="1"/>
    <col min="5" max="5" width="12" style="77" bestFit="1" customWidth="1"/>
    <col min="6" max="6" width="11.1640625" style="77" bestFit="1" customWidth="1"/>
    <col min="7" max="16384" width="7.5" style="77"/>
  </cols>
  <sheetData>
    <row r="1" spans="1:4" x14ac:dyDescent="0.15">
      <c r="A1" s="74" t="s">
        <v>185</v>
      </c>
    </row>
    <row r="3" spans="1:4" x14ac:dyDescent="0.15">
      <c r="A3" s="78"/>
      <c r="B3" s="79"/>
      <c r="C3" s="79"/>
      <c r="D3" s="4"/>
    </row>
    <row r="4" spans="1:4" ht="31.5" customHeight="1" x14ac:dyDescent="0.15">
      <c r="A4" s="134" t="s">
        <v>38</v>
      </c>
      <c r="B4" s="136" t="s">
        <v>81</v>
      </c>
      <c r="C4" s="136" t="s">
        <v>121</v>
      </c>
      <c r="D4" s="137" t="s">
        <v>120</v>
      </c>
    </row>
    <row r="5" spans="1:4" ht="16.5" customHeight="1" x14ac:dyDescent="0.15">
      <c r="A5" s="135"/>
      <c r="B5" s="136"/>
      <c r="C5" s="136"/>
      <c r="D5" s="137"/>
    </row>
    <row r="6" spans="1:4" ht="12.75" customHeight="1" x14ac:dyDescent="0.15">
      <c r="A6" s="80" t="s">
        <v>39</v>
      </c>
      <c r="B6" s="67">
        <v>32</v>
      </c>
      <c r="C6" s="67">
        <v>32</v>
      </c>
      <c r="D6" s="81"/>
    </row>
    <row r="7" spans="1:4" ht="12.75" customHeight="1" x14ac:dyDescent="0.15">
      <c r="A7" s="80" t="s">
        <v>40</v>
      </c>
      <c r="B7" s="67">
        <v>44</v>
      </c>
      <c r="C7" s="67">
        <v>44</v>
      </c>
      <c r="D7" s="81"/>
    </row>
    <row r="8" spans="1:4" ht="12.75" customHeight="1" x14ac:dyDescent="0.15">
      <c r="A8" s="80" t="s">
        <v>41</v>
      </c>
      <c r="B8" s="67">
        <v>45</v>
      </c>
      <c r="C8" s="67">
        <v>46</v>
      </c>
      <c r="D8" s="81"/>
    </row>
    <row r="9" spans="1:4" ht="12.75" customHeight="1" x14ac:dyDescent="0.15">
      <c r="A9" s="80" t="s">
        <v>42</v>
      </c>
      <c r="B9" s="67">
        <v>50</v>
      </c>
      <c r="C9" s="67">
        <v>50</v>
      </c>
      <c r="D9" s="81"/>
    </row>
    <row r="10" spans="1:4" ht="12.75" customHeight="1" x14ac:dyDescent="0.15">
      <c r="A10" s="80" t="s">
        <v>43</v>
      </c>
      <c r="B10" s="67">
        <v>50</v>
      </c>
      <c r="C10" s="67">
        <v>50</v>
      </c>
      <c r="D10" s="81"/>
    </row>
    <row r="11" spans="1:4" ht="12.75" customHeight="1" x14ac:dyDescent="0.15">
      <c r="A11" s="80" t="s">
        <v>44</v>
      </c>
      <c r="B11" s="67">
        <v>50</v>
      </c>
      <c r="C11" s="67">
        <v>50</v>
      </c>
      <c r="D11" s="81"/>
    </row>
    <row r="12" spans="1:4" ht="12.75" customHeight="1" x14ac:dyDescent="0.15">
      <c r="A12" s="80" t="s">
        <v>45</v>
      </c>
      <c r="B12" s="67">
        <v>52</v>
      </c>
      <c r="C12" s="67">
        <v>52</v>
      </c>
      <c r="D12" s="81"/>
    </row>
    <row r="13" spans="1:4" ht="12.75" customHeight="1" x14ac:dyDescent="0.15">
      <c r="A13" s="80" t="s">
        <v>46</v>
      </c>
      <c r="B13" s="67">
        <v>85</v>
      </c>
      <c r="C13" s="67">
        <v>84</v>
      </c>
      <c r="D13" s="81"/>
    </row>
    <row r="14" spans="1:4" ht="12.75" customHeight="1" x14ac:dyDescent="0.15">
      <c r="A14" s="82" t="s">
        <v>47</v>
      </c>
      <c r="B14" s="67">
        <v>84</v>
      </c>
      <c r="C14" s="67">
        <v>85</v>
      </c>
      <c r="D14" s="81"/>
    </row>
    <row r="15" spans="1:4" ht="12.75" customHeight="1" x14ac:dyDescent="0.15">
      <c r="A15" s="82" t="s">
        <v>48</v>
      </c>
      <c r="B15" s="67">
        <v>82</v>
      </c>
      <c r="C15" s="67">
        <v>84</v>
      </c>
      <c r="D15" s="81"/>
    </row>
    <row r="16" spans="1:4" ht="12.75" customHeight="1" x14ac:dyDescent="0.15">
      <c r="A16" s="82" t="s">
        <v>49</v>
      </c>
      <c r="B16" s="67">
        <v>82</v>
      </c>
      <c r="C16" s="67">
        <v>80</v>
      </c>
      <c r="D16" s="81"/>
    </row>
    <row r="17" spans="1:4" ht="12.75" customHeight="1" x14ac:dyDescent="0.15">
      <c r="A17" s="80" t="s">
        <v>50</v>
      </c>
      <c r="B17" s="67">
        <v>94</v>
      </c>
      <c r="C17" s="67">
        <v>90</v>
      </c>
      <c r="D17" s="81"/>
    </row>
    <row r="18" spans="1:4" ht="12.75" customHeight="1" x14ac:dyDescent="0.15">
      <c r="A18" s="80" t="s">
        <v>51</v>
      </c>
      <c r="B18" s="67">
        <v>87</v>
      </c>
      <c r="C18" s="67">
        <v>90</v>
      </c>
      <c r="D18" s="81"/>
    </row>
    <row r="19" spans="1:4" ht="12.75" customHeight="1" x14ac:dyDescent="0.15">
      <c r="A19" s="80" t="s">
        <v>52</v>
      </c>
      <c r="B19" s="67">
        <v>80</v>
      </c>
      <c r="C19" s="67">
        <v>83</v>
      </c>
      <c r="D19" s="81"/>
    </row>
    <row r="20" spans="1:4" ht="12.75" customHeight="1" x14ac:dyDescent="0.15">
      <c r="A20" s="80" t="s">
        <v>53</v>
      </c>
      <c r="B20" s="67">
        <v>75</v>
      </c>
      <c r="C20" s="67">
        <v>73</v>
      </c>
      <c r="D20" s="81"/>
    </row>
    <row r="21" spans="1:4" ht="12.75" customHeight="1" x14ac:dyDescent="0.15">
      <c r="A21" s="80" t="s">
        <v>54</v>
      </c>
      <c r="B21" s="67">
        <v>0</v>
      </c>
      <c r="C21" s="67">
        <v>0</v>
      </c>
      <c r="D21" s="81"/>
    </row>
    <row r="22" spans="1:4" ht="12.75" customHeight="1" x14ac:dyDescent="0.15">
      <c r="A22" s="80" t="s">
        <v>55</v>
      </c>
      <c r="B22" s="67">
        <v>0</v>
      </c>
      <c r="C22" s="67">
        <v>0</v>
      </c>
      <c r="D22" s="81"/>
    </row>
    <row r="23" spans="1:4" ht="13.5" customHeight="1" x14ac:dyDescent="0.15">
      <c r="A23" s="82" t="s">
        <v>56</v>
      </c>
      <c r="B23" s="67">
        <v>0</v>
      </c>
      <c r="C23" s="67">
        <v>0</v>
      </c>
      <c r="D23" s="81"/>
    </row>
    <row r="24" spans="1:4" x14ac:dyDescent="0.15">
      <c r="A24" s="83" t="s">
        <v>57</v>
      </c>
      <c r="B24" s="84">
        <v>992</v>
      </c>
      <c r="C24" s="84">
        <v>993</v>
      </c>
      <c r="D24" s="85">
        <v>0</v>
      </c>
    </row>
    <row r="25" spans="1:4" x14ac:dyDescent="0.15">
      <c r="A25" s="86"/>
      <c r="B25" s="87"/>
      <c r="D25" s="88"/>
    </row>
    <row r="26" spans="1:4" ht="28" x14ac:dyDescent="0.15">
      <c r="A26" s="83" t="s">
        <v>58</v>
      </c>
      <c r="B26" s="89" t="s">
        <v>81</v>
      </c>
      <c r="C26" s="89" t="s">
        <v>121</v>
      </c>
      <c r="D26" s="90" t="s">
        <v>120</v>
      </c>
    </row>
    <row r="27" spans="1:4" ht="20.25" customHeight="1" x14ac:dyDescent="0.15">
      <c r="A27" s="80" t="s">
        <v>59</v>
      </c>
      <c r="B27" s="67">
        <v>24</v>
      </c>
      <c r="C27" s="67">
        <v>23</v>
      </c>
      <c r="D27" s="81"/>
    </row>
    <row r="28" spans="1:4" ht="12.75" customHeight="1" x14ac:dyDescent="0.15">
      <c r="A28" s="80" t="s">
        <v>60</v>
      </c>
      <c r="B28" s="67">
        <v>66</v>
      </c>
      <c r="C28" s="67">
        <v>67</v>
      </c>
      <c r="D28" s="81"/>
    </row>
    <row r="29" spans="1:4" ht="12.75" customHeight="1" x14ac:dyDescent="0.15">
      <c r="A29" s="80" t="s">
        <v>61</v>
      </c>
      <c r="B29" s="67">
        <v>54</v>
      </c>
      <c r="C29" s="67">
        <v>54</v>
      </c>
      <c r="D29" s="81"/>
    </row>
    <row r="30" spans="1:4" ht="12.75" customHeight="1" x14ac:dyDescent="0.15">
      <c r="A30" s="80" t="s">
        <v>62</v>
      </c>
      <c r="B30" s="67">
        <v>32</v>
      </c>
      <c r="C30" s="67">
        <v>30</v>
      </c>
      <c r="D30" s="81"/>
    </row>
    <row r="31" spans="1:4" ht="13.5" customHeight="1" x14ac:dyDescent="0.15">
      <c r="A31" s="83" t="s">
        <v>63</v>
      </c>
      <c r="B31" s="84">
        <v>176</v>
      </c>
      <c r="C31" s="84">
        <v>174</v>
      </c>
      <c r="D31" s="85">
        <v>0</v>
      </c>
    </row>
    <row r="32" spans="1:4" ht="13.5" customHeight="1" x14ac:dyDescent="0.15">
      <c r="A32" s="91"/>
      <c r="D32" s="88"/>
    </row>
    <row r="33" spans="1:6" x14ac:dyDescent="0.15">
      <c r="A33" s="92"/>
      <c r="D33" s="88"/>
    </row>
    <row r="34" spans="1:6" ht="32.25" customHeight="1" x14ac:dyDescent="0.15">
      <c r="A34" s="93" t="s">
        <v>64</v>
      </c>
      <c r="B34" s="89" t="s">
        <v>81</v>
      </c>
      <c r="C34" s="89" t="s">
        <v>121</v>
      </c>
      <c r="D34" s="90" t="s">
        <v>120</v>
      </c>
    </row>
    <row r="35" spans="1:6" ht="21.75" customHeight="1" x14ac:dyDescent="0.15">
      <c r="A35" s="93" t="s">
        <v>65</v>
      </c>
      <c r="B35" s="94">
        <v>301</v>
      </c>
      <c r="C35" s="94">
        <v>302</v>
      </c>
      <c r="D35" s="5"/>
    </row>
    <row r="36" spans="1:6" x14ac:dyDescent="0.15">
      <c r="A36" s="91"/>
      <c r="D36" s="88"/>
    </row>
    <row r="37" spans="1:6" ht="12.75" customHeight="1" x14ac:dyDescent="0.15">
      <c r="A37" s="93" t="s">
        <v>66</v>
      </c>
      <c r="B37" s="89" t="s">
        <v>81</v>
      </c>
      <c r="C37" s="89" t="s">
        <v>121</v>
      </c>
      <c r="D37" s="90" t="s">
        <v>120</v>
      </c>
    </row>
    <row r="38" spans="1:6" ht="12.75" customHeight="1" x14ac:dyDescent="0.15">
      <c r="A38" s="95" t="s">
        <v>67</v>
      </c>
      <c r="B38" s="67">
        <v>0</v>
      </c>
      <c r="C38" s="67">
        <v>0</v>
      </c>
      <c r="D38" s="81"/>
    </row>
    <row r="39" spans="1:6" ht="12.75" customHeight="1" x14ac:dyDescent="0.15">
      <c r="A39" s="95" t="s">
        <v>68</v>
      </c>
      <c r="B39" s="67">
        <v>0</v>
      </c>
      <c r="C39" s="67">
        <v>0</v>
      </c>
      <c r="D39" s="81"/>
    </row>
    <row r="40" spans="1:6" ht="12.75" customHeight="1" x14ac:dyDescent="0.15">
      <c r="A40" s="95" t="s">
        <v>69</v>
      </c>
      <c r="B40" s="67">
        <v>0</v>
      </c>
      <c r="C40" s="67">
        <v>0</v>
      </c>
      <c r="D40" s="81"/>
      <c r="F40" s="3"/>
    </row>
    <row r="41" spans="1:6" ht="12.75" customHeight="1" x14ac:dyDescent="0.15">
      <c r="A41" s="95" t="s">
        <v>70</v>
      </c>
      <c r="B41" s="67">
        <v>0</v>
      </c>
      <c r="C41" s="67">
        <v>0</v>
      </c>
      <c r="D41" s="81"/>
      <c r="F41" s="3"/>
    </row>
    <row r="42" spans="1:6" ht="13.5" customHeight="1" x14ac:dyDescent="0.15">
      <c r="A42" s="96" t="s">
        <v>71</v>
      </c>
      <c r="B42" s="84">
        <v>0</v>
      </c>
      <c r="C42" s="84">
        <v>0</v>
      </c>
      <c r="D42" s="85">
        <v>0</v>
      </c>
      <c r="F42" s="3"/>
    </row>
    <row r="43" spans="1:6" ht="13.5" customHeight="1" x14ac:dyDescent="0.15">
      <c r="A43" s="86"/>
      <c r="C43" s="97"/>
      <c r="D43" s="98"/>
      <c r="F43" s="3"/>
    </row>
    <row r="44" spans="1:6" ht="28" x14ac:dyDescent="0.15">
      <c r="A44" s="99" t="s">
        <v>72</v>
      </c>
      <c r="B44" s="89" t="s">
        <v>81</v>
      </c>
      <c r="C44" s="89" t="s">
        <v>121</v>
      </c>
      <c r="D44" s="90" t="s">
        <v>120</v>
      </c>
      <c r="F44" s="3"/>
    </row>
    <row r="45" spans="1:6" ht="13.5" customHeight="1" x14ac:dyDescent="0.15">
      <c r="A45" s="93" t="s">
        <v>73</v>
      </c>
      <c r="B45" s="94">
        <v>0</v>
      </c>
      <c r="C45" s="94">
        <v>0</v>
      </c>
      <c r="D45" s="5"/>
      <c r="F45" s="3"/>
    </row>
    <row r="46" spans="1:6" ht="13.5" customHeight="1" x14ac:dyDescent="0.15">
      <c r="A46" s="91"/>
      <c r="C46" s="100"/>
      <c r="D46" s="101"/>
      <c r="F46" s="3"/>
    </row>
    <row r="47" spans="1:6" ht="12.75" customHeight="1" x14ac:dyDescent="0.15">
      <c r="A47" s="95" t="s">
        <v>74</v>
      </c>
      <c r="B47" s="89" t="s">
        <v>81</v>
      </c>
      <c r="C47" s="89" t="s">
        <v>121</v>
      </c>
      <c r="D47" s="90" t="s">
        <v>120</v>
      </c>
      <c r="F47" s="3"/>
    </row>
    <row r="48" spans="1:6" ht="13.5" customHeight="1" x14ac:dyDescent="0.15">
      <c r="A48" s="93" t="s">
        <v>74</v>
      </c>
      <c r="B48" s="94">
        <v>0</v>
      </c>
      <c r="C48" s="94">
        <v>0</v>
      </c>
      <c r="D48" s="5"/>
      <c r="F48" s="3"/>
    </row>
    <row r="49" spans="1:6" x14ac:dyDescent="0.15">
      <c r="A49" s="91"/>
      <c r="C49" s="100"/>
      <c r="D49" s="101"/>
      <c r="F49" s="3"/>
    </row>
    <row r="50" spans="1:6" ht="12.75" customHeight="1" x14ac:dyDescent="0.15">
      <c r="A50" s="93" t="s">
        <v>118</v>
      </c>
      <c r="B50" s="89" t="s">
        <v>81</v>
      </c>
      <c r="C50" s="89" t="s">
        <v>121</v>
      </c>
      <c r="D50" s="90" t="s">
        <v>120</v>
      </c>
      <c r="F50" s="3"/>
    </row>
    <row r="51" spans="1:6" ht="13.5" customHeight="1" x14ac:dyDescent="0.15">
      <c r="A51" s="93" t="s">
        <v>119</v>
      </c>
      <c r="B51" s="94">
        <v>318</v>
      </c>
      <c r="C51" s="94">
        <v>318</v>
      </c>
      <c r="D51" s="5"/>
      <c r="F51" s="3"/>
    </row>
    <row r="52" spans="1:6" x14ac:dyDescent="0.15">
      <c r="A52" s="91"/>
      <c r="B52" s="17"/>
      <c r="C52" s="17"/>
      <c r="D52" s="88"/>
      <c r="F52" s="3"/>
    </row>
    <row r="53" spans="1:6" ht="28" x14ac:dyDescent="0.15">
      <c r="A53" s="93" t="s">
        <v>75</v>
      </c>
      <c r="B53" s="89" t="s">
        <v>81</v>
      </c>
      <c r="C53" s="89" t="s">
        <v>121</v>
      </c>
      <c r="D53" s="90" t="s">
        <v>120</v>
      </c>
      <c r="F53" s="3"/>
    </row>
    <row r="54" spans="1:6" ht="12.75" customHeight="1" x14ac:dyDescent="0.15">
      <c r="A54" s="95" t="s">
        <v>76</v>
      </c>
      <c r="B54" s="67">
        <v>0</v>
      </c>
      <c r="C54" s="67">
        <v>0</v>
      </c>
      <c r="D54" s="81"/>
      <c r="F54" s="3"/>
    </row>
    <row r="55" spans="1:6" ht="12.75" customHeight="1" x14ac:dyDescent="0.15">
      <c r="A55" s="95" t="s">
        <v>77</v>
      </c>
      <c r="B55" s="67">
        <v>0</v>
      </c>
      <c r="C55" s="67">
        <v>0</v>
      </c>
      <c r="D55" s="81"/>
      <c r="F55" s="3"/>
    </row>
    <row r="56" spans="1:6" ht="12.75" customHeight="1" x14ac:dyDescent="0.15">
      <c r="A56" s="95" t="s">
        <v>78</v>
      </c>
      <c r="B56" s="67">
        <v>21</v>
      </c>
      <c r="C56" s="67">
        <v>19</v>
      </c>
      <c r="D56" s="81"/>
      <c r="F56" s="3"/>
    </row>
    <row r="57" spans="1:6" ht="12.75" customHeight="1" x14ac:dyDescent="0.15">
      <c r="A57" s="95" t="s">
        <v>79</v>
      </c>
      <c r="B57" s="67">
        <v>22</v>
      </c>
      <c r="C57" s="67">
        <v>18</v>
      </c>
      <c r="D57" s="81"/>
      <c r="F57" s="3"/>
    </row>
    <row r="58" spans="1:6" ht="14.25" customHeight="1" x14ac:dyDescent="0.15">
      <c r="A58" s="102" t="s">
        <v>80</v>
      </c>
      <c r="B58" s="84">
        <v>43</v>
      </c>
      <c r="C58" s="84">
        <v>37</v>
      </c>
      <c r="D58" s="85">
        <v>0</v>
      </c>
      <c r="F58" s="3"/>
    </row>
    <row r="59" spans="1:6" x14ac:dyDescent="0.15">
      <c r="A59" s="86"/>
      <c r="B59" s="17"/>
      <c r="D59" s="88"/>
      <c r="F59" s="3"/>
    </row>
    <row r="60" spans="1:6" x14ac:dyDescent="0.15">
      <c r="A60" s="103"/>
      <c r="D60" s="104"/>
      <c r="F60" s="3"/>
    </row>
    <row r="61" spans="1:6" x14ac:dyDescent="0.15">
      <c r="A61" s="105"/>
      <c r="B61" s="106"/>
      <c r="C61" s="106"/>
      <c r="D61" s="107"/>
      <c r="E61" s="3"/>
      <c r="F61" s="108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A4:A5"/>
    <mergeCell ref="B4:B5"/>
    <mergeCell ref="C4:C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CCD1-75B1-4949-9127-FF4B3DC7EB0D}">
  <sheetPr>
    <tabColor theme="3" tint="0.39997558519241921"/>
    <pageSetUpPr fitToPage="1"/>
  </sheetPr>
  <dimension ref="A1:Y64"/>
  <sheetViews>
    <sheetView showGridLines="0" tabSelected="1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5.83203125" style="6" customWidth="1"/>
    <col min="2" max="2" width="40.1640625" style="6" bestFit="1" customWidth="1"/>
    <col min="3" max="3" width="2.83203125" style="6" customWidth="1"/>
    <col min="4" max="4" width="17.1640625" style="109" bestFit="1" customWidth="1"/>
    <col min="5" max="5" width="2.6640625" style="6" customWidth="1"/>
    <col min="6" max="6" width="15.5" style="6" bestFit="1" customWidth="1"/>
    <col min="7" max="7" width="2.6640625" style="6" customWidth="1"/>
    <col min="8" max="8" width="10.6640625" style="6" customWidth="1"/>
    <col min="9" max="10" width="14.6640625" style="6" bestFit="1" customWidth="1"/>
    <col min="11" max="11" width="15" style="6" bestFit="1" customWidth="1"/>
    <col min="12" max="12" width="14.6640625" style="6" bestFit="1" customWidth="1"/>
    <col min="13" max="21" width="15" style="6" bestFit="1" customWidth="1"/>
    <col min="22" max="22" width="15.1640625" style="6" bestFit="1" customWidth="1"/>
    <col min="23" max="23" width="15.6640625" style="6" bestFit="1" customWidth="1"/>
    <col min="24" max="24" width="2.6640625" style="6" customWidth="1"/>
    <col min="25" max="25" width="14.83203125" style="6" customWidth="1"/>
    <col min="26" max="16384" width="9.1640625" style="6"/>
  </cols>
  <sheetData>
    <row r="1" spans="1:25" ht="12.75" customHeight="1" x14ac:dyDescent="0.15">
      <c r="A1" s="24" t="s">
        <v>186</v>
      </c>
      <c r="B1" s="24"/>
    </row>
    <row r="2" spans="1:25" ht="12.75" customHeight="1" x14ac:dyDescent="0.15">
      <c r="A2" s="6" t="s">
        <v>187</v>
      </c>
    </row>
    <row r="3" spans="1:25" ht="13" x14ac:dyDescent="0.15">
      <c r="A3" s="110"/>
      <c r="C3" s="110"/>
      <c r="D3" s="29"/>
      <c r="X3" s="110"/>
    </row>
    <row r="4" spans="1:25" ht="13" x14ac:dyDescent="0.15">
      <c r="C4" s="110"/>
      <c r="D4" s="111" t="s">
        <v>147</v>
      </c>
      <c r="E4" s="112"/>
      <c r="F4" s="112"/>
      <c r="G4" s="112"/>
      <c r="H4" s="113" t="s">
        <v>135</v>
      </c>
      <c r="I4" s="113" t="s">
        <v>136</v>
      </c>
      <c r="J4" s="113" t="s">
        <v>137</v>
      </c>
      <c r="K4" s="113" t="s">
        <v>82</v>
      </c>
      <c r="L4" s="113" t="s">
        <v>138</v>
      </c>
      <c r="M4" s="113" t="s">
        <v>139</v>
      </c>
      <c r="N4" s="113" t="s">
        <v>140</v>
      </c>
      <c r="O4" s="113" t="s">
        <v>83</v>
      </c>
      <c r="P4" s="113" t="s">
        <v>141</v>
      </c>
      <c r="Q4" s="113" t="s">
        <v>142</v>
      </c>
      <c r="R4" s="113" t="s">
        <v>143</v>
      </c>
      <c r="S4" s="113" t="s">
        <v>84</v>
      </c>
      <c r="T4" s="113" t="s">
        <v>144</v>
      </c>
      <c r="U4" s="113" t="s">
        <v>145</v>
      </c>
      <c r="V4" s="113" t="s">
        <v>146</v>
      </c>
      <c r="W4" s="113" t="s">
        <v>85</v>
      </c>
      <c r="X4" s="110"/>
      <c r="Y4" s="113" t="s">
        <v>148</v>
      </c>
    </row>
    <row r="5" spans="1:25" ht="13" x14ac:dyDescent="0.15">
      <c r="C5" s="110"/>
      <c r="D5" s="72" t="s">
        <v>188</v>
      </c>
      <c r="E5" s="114"/>
      <c r="F5" s="114"/>
      <c r="G5" s="114"/>
      <c r="H5" s="115" t="s">
        <v>189</v>
      </c>
      <c r="I5" s="115" t="s">
        <v>189</v>
      </c>
      <c r="J5" s="115" t="s">
        <v>189</v>
      </c>
      <c r="K5" s="115" t="s">
        <v>189</v>
      </c>
      <c r="L5" s="115" t="s">
        <v>189</v>
      </c>
      <c r="M5" s="115" t="s">
        <v>189</v>
      </c>
      <c r="N5" s="115" t="s">
        <v>189</v>
      </c>
      <c r="O5" s="115" t="s">
        <v>189</v>
      </c>
      <c r="P5" s="115" t="s">
        <v>189</v>
      </c>
      <c r="Q5" s="115" t="s">
        <v>189</v>
      </c>
      <c r="R5" s="115" t="s">
        <v>189</v>
      </c>
      <c r="S5" s="115" t="s">
        <v>189</v>
      </c>
      <c r="T5" s="115" t="s">
        <v>189</v>
      </c>
      <c r="U5" s="115" t="s">
        <v>189</v>
      </c>
      <c r="V5" s="115" t="s">
        <v>189</v>
      </c>
      <c r="W5" s="115" t="s">
        <v>189</v>
      </c>
      <c r="X5" s="110"/>
      <c r="Y5" s="115" t="s">
        <v>111</v>
      </c>
    </row>
    <row r="6" spans="1:25" ht="13" x14ac:dyDescent="0.15">
      <c r="A6" s="24" t="s">
        <v>4</v>
      </c>
      <c r="C6" s="110"/>
      <c r="X6" s="110"/>
    </row>
    <row r="7" spans="1:25" ht="13" x14ac:dyDescent="0.15">
      <c r="B7" s="6" t="s">
        <v>151</v>
      </c>
      <c r="C7" s="110"/>
      <c r="D7" s="67">
        <v>12662660.423111109</v>
      </c>
      <c r="E7" s="17"/>
      <c r="F7" s="17"/>
      <c r="G7" s="17"/>
      <c r="H7" s="67">
        <v>1059992.3749999998</v>
      </c>
      <c r="I7" s="67">
        <v>1059992.3749999998</v>
      </c>
      <c r="J7" s="67">
        <v>1059992.3749999998</v>
      </c>
      <c r="K7" s="17">
        <v>3179977.1249999991</v>
      </c>
      <c r="L7" s="67">
        <v>1059992.3749999998</v>
      </c>
      <c r="M7" s="67">
        <v>1059992.3749999998</v>
      </c>
      <c r="N7" s="67">
        <v>1059992.3749999998</v>
      </c>
      <c r="O7" s="17">
        <v>3179977.1249999991</v>
      </c>
      <c r="P7" s="67">
        <v>1059992.3749999998</v>
      </c>
      <c r="Q7" s="67">
        <v>1059992.3749999998</v>
      </c>
      <c r="R7" s="67">
        <v>1059992.3749999998</v>
      </c>
      <c r="S7" s="17">
        <v>3179977.1249999991</v>
      </c>
      <c r="T7" s="67">
        <v>1059992.3749999998</v>
      </c>
      <c r="U7" s="67">
        <v>1059992.3749999998</v>
      </c>
      <c r="V7" s="67">
        <v>1059992.3749999998</v>
      </c>
      <c r="W7" s="17">
        <v>3179977.1249999991</v>
      </c>
      <c r="X7" s="116"/>
      <c r="Y7" s="9">
        <v>12719908.499999996</v>
      </c>
    </row>
    <row r="8" spans="1:25" ht="13" x14ac:dyDescent="0.15">
      <c r="B8" s="6" t="s">
        <v>152</v>
      </c>
      <c r="C8" s="110"/>
      <c r="D8" s="67">
        <v>6445210.6899999995</v>
      </c>
      <c r="E8" s="17"/>
      <c r="F8" s="17"/>
      <c r="G8" s="17"/>
      <c r="H8" s="67">
        <v>765287.79947916674</v>
      </c>
      <c r="I8" s="67">
        <v>533467.05729166674</v>
      </c>
      <c r="J8" s="67">
        <v>533467.05729166674</v>
      </c>
      <c r="K8" s="17">
        <v>1832221.9140625002</v>
      </c>
      <c r="L8" s="67">
        <v>533467.05729166674</v>
      </c>
      <c r="M8" s="67">
        <v>533467.05729166674</v>
      </c>
      <c r="N8" s="67">
        <v>533467.05729166674</v>
      </c>
      <c r="O8" s="17">
        <v>1600401.1718750002</v>
      </c>
      <c r="P8" s="67">
        <v>533467.05729166674</v>
      </c>
      <c r="Q8" s="67">
        <v>533467.05729166674</v>
      </c>
      <c r="R8" s="67">
        <v>533467.05729166674</v>
      </c>
      <c r="S8" s="17">
        <v>1600401.1718750002</v>
      </c>
      <c r="T8" s="67">
        <v>533467.05729166674</v>
      </c>
      <c r="U8" s="67">
        <v>533467.05729166674</v>
      </c>
      <c r="V8" s="67">
        <v>533467.05729166674</v>
      </c>
      <c r="W8" s="17">
        <v>1600401.1718750002</v>
      </c>
      <c r="X8" s="116"/>
      <c r="Y8" s="9">
        <v>6633425.4296875009</v>
      </c>
    </row>
    <row r="9" spans="1:25" ht="13" x14ac:dyDescent="0.15">
      <c r="B9" s="6" t="s">
        <v>5</v>
      </c>
      <c r="C9" s="110"/>
      <c r="D9" s="67">
        <v>3308319.9766666666</v>
      </c>
      <c r="E9" s="17"/>
      <c r="F9" s="17"/>
      <c r="G9" s="17"/>
      <c r="H9" s="67">
        <v>282042.625</v>
      </c>
      <c r="I9" s="67">
        <v>282042.625</v>
      </c>
      <c r="J9" s="67">
        <v>282042.625</v>
      </c>
      <c r="K9" s="17">
        <v>846127.875</v>
      </c>
      <c r="L9" s="67">
        <v>282042.625</v>
      </c>
      <c r="M9" s="67">
        <v>282042.625</v>
      </c>
      <c r="N9" s="67">
        <v>282042.625</v>
      </c>
      <c r="O9" s="17">
        <v>846127.875</v>
      </c>
      <c r="P9" s="67">
        <v>282042.625</v>
      </c>
      <c r="Q9" s="67">
        <v>282042.625</v>
      </c>
      <c r="R9" s="67">
        <v>282042.625</v>
      </c>
      <c r="S9" s="17">
        <v>846127.875</v>
      </c>
      <c r="T9" s="67">
        <v>282042.625</v>
      </c>
      <c r="U9" s="67">
        <v>282042.625</v>
      </c>
      <c r="V9" s="67">
        <v>282042.625</v>
      </c>
      <c r="W9" s="17">
        <v>846127.875</v>
      </c>
      <c r="X9" s="116"/>
      <c r="Y9" s="9">
        <v>3384511.5</v>
      </c>
    </row>
    <row r="10" spans="1:25" ht="13" x14ac:dyDescent="0.15">
      <c r="B10" s="6" t="s">
        <v>165</v>
      </c>
      <c r="C10" s="110"/>
      <c r="D10" s="67">
        <v>843718.52062255866</v>
      </c>
      <c r="E10" s="17"/>
      <c r="F10" s="17"/>
      <c r="G10" s="17"/>
      <c r="H10" s="67">
        <v>0</v>
      </c>
      <c r="I10" s="67">
        <v>0</v>
      </c>
      <c r="J10" s="67">
        <v>0</v>
      </c>
      <c r="K10" s="17">
        <v>0</v>
      </c>
      <c r="L10" s="67">
        <v>0</v>
      </c>
      <c r="M10" s="67">
        <v>0</v>
      </c>
      <c r="N10" s="67">
        <v>0</v>
      </c>
      <c r="O10" s="17">
        <v>0</v>
      </c>
      <c r="P10" s="67">
        <v>716228.06516520178</v>
      </c>
      <c r="Q10" s="67">
        <v>102318.29502360027</v>
      </c>
      <c r="R10" s="67">
        <v>102318.29502360027</v>
      </c>
      <c r="S10" s="17">
        <v>920864.65521240223</v>
      </c>
      <c r="T10" s="67">
        <v>102318.29502360027</v>
      </c>
      <c r="U10" s="67">
        <v>102318.29502360027</v>
      </c>
      <c r="V10" s="67">
        <v>102318.29502360027</v>
      </c>
      <c r="W10" s="17">
        <v>306954.88507080078</v>
      </c>
      <c r="X10" s="116"/>
      <c r="Y10" s="9">
        <v>1227819.5402832031</v>
      </c>
    </row>
    <row r="11" spans="1:25" ht="13" x14ac:dyDescent="0.15">
      <c r="B11" s="6" t="s">
        <v>6</v>
      </c>
      <c r="C11" s="110"/>
      <c r="D11" s="67">
        <v>745724.32000000007</v>
      </c>
      <c r="E11" s="17"/>
      <c r="F11" s="17"/>
      <c r="G11" s="17"/>
      <c r="H11" s="67">
        <v>0</v>
      </c>
      <c r="I11" s="67">
        <v>2289.2277777777781</v>
      </c>
      <c r="J11" s="67">
        <v>54497.89444444445</v>
      </c>
      <c r="K11" s="17">
        <v>56787.122222222228</v>
      </c>
      <c r="L11" s="67">
        <v>52208.666666666664</v>
      </c>
      <c r="M11" s="67">
        <v>165387.1424242424</v>
      </c>
      <c r="N11" s="67">
        <v>73063.295328282824</v>
      </c>
      <c r="O11" s="17">
        <v>290659.10441919189</v>
      </c>
      <c r="P11" s="67">
        <v>73063.295328282824</v>
      </c>
      <c r="Q11" s="67">
        <v>75352.523106060617</v>
      </c>
      <c r="R11" s="67">
        <v>89087.889772727271</v>
      </c>
      <c r="S11" s="17">
        <v>237503.70820707071</v>
      </c>
      <c r="T11" s="67">
        <v>75352.523106060617</v>
      </c>
      <c r="U11" s="67">
        <v>82220.206439393936</v>
      </c>
      <c r="V11" s="67">
        <v>82482.023106060602</v>
      </c>
      <c r="W11" s="17">
        <v>240054.75265151515</v>
      </c>
      <c r="X11" s="116"/>
      <c r="Y11" s="9">
        <v>825004.6875</v>
      </c>
    </row>
    <row r="12" spans="1:25" ht="13" x14ac:dyDescent="0.15">
      <c r="B12" s="6" t="s">
        <v>7</v>
      </c>
      <c r="C12" s="110"/>
      <c r="D12" s="67">
        <v>262698.29281249997</v>
      </c>
      <c r="E12" s="17"/>
      <c r="F12" s="17"/>
      <c r="G12" s="17"/>
      <c r="H12" s="67">
        <v>12499.999999999998</v>
      </c>
      <c r="I12" s="67">
        <v>12499.999999999998</v>
      </c>
      <c r="J12" s="67">
        <v>12499.999999999998</v>
      </c>
      <c r="K12" s="17">
        <v>37499.999999999993</v>
      </c>
      <c r="L12" s="67">
        <v>12499.999999999998</v>
      </c>
      <c r="M12" s="67">
        <v>12499.999999999998</v>
      </c>
      <c r="N12" s="67">
        <v>12499.999999999998</v>
      </c>
      <c r="O12" s="17">
        <v>37499.999999999993</v>
      </c>
      <c r="P12" s="67">
        <v>12499.999999999998</v>
      </c>
      <c r="Q12" s="67">
        <v>12499.999999999998</v>
      </c>
      <c r="R12" s="67">
        <v>12499.999999999998</v>
      </c>
      <c r="S12" s="17">
        <v>37499.999999999993</v>
      </c>
      <c r="T12" s="67">
        <v>12499.999999999998</v>
      </c>
      <c r="U12" s="67">
        <v>12499.999999999998</v>
      </c>
      <c r="V12" s="67">
        <v>12499.999999999998</v>
      </c>
      <c r="W12" s="17">
        <v>37499.999999999993</v>
      </c>
      <c r="X12" s="116"/>
      <c r="Y12" s="9">
        <v>149999.99999999997</v>
      </c>
    </row>
    <row r="13" spans="1:25" ht="13" x14ac:dyDescent="0.15">
      <c r="B13" s="6" t="s">
        <v>8</v>
      </c>
      <c r="C13" s="110"/>
      <c r="D13" s="67">
        <v>203280.06999999998</v>
      </c>
      <c r="E13" s="17"/>
      <c r="F13" s="17"/>
      <c r="G13" s="17"/>
      <c r="H13" s="67">
        <v>0</v>
      </c>
      <c r="I13" s="67">
        <v>30</v>
      </c>
      <c r="J13" s="67">
        <v>7296.666666666667</v>
      </c>
      <c r="K13" s="17">
        <v>7326.666666666667</v>
      </c>
      <c r="L13" s="67">
        <v>7266.666666666667</v>
      </c>
      <c r="M13" s="67">
        <v>7176.666666666667</v>
      </c>
      <c r="N13" s="67">
        <v>7146.666666666667</v>
      </c>
      <c r="O13" s="17">
        <v>21590</v>
      </c>
      <c r="P13" s="67">
        <v>7146.666666666667</v>
      </c>
      <c r="Q13" s="67">
        <v>7176.666666666667</v>
      </c>
      <c r="R13" s="67">
        <v>7356.666666666667</v>
      </c>
      <c r="S13" s="17">
        <v>21680</v>
      </c>
      <c r="T13" s="67">
        <v>7176.666666666667</v>
      </c>
      <c r="U13" s="67">
        <v>7266.666666666667</v>
      </c>
      <c r="V13" s="67">
        <v>360</v>
      </c>
      <c r="W13" s="17">
        <v>14803.333333333334</v>
      </c>
      <c r="X13" s="116"/>
      <c r="Y13" s="9">
        <v>65400.000000000007</v>
      </c>
    </row>
    <row r="14" spans="1:25" ht="13" x14ac:dyDescent="0.15">
      <c r="B14" s="6" t="s">
        <v>153</v>
      </c>
      <c r="C14" s="110"/>
      <c r="D14" s="67">
        <v>7035.2</v>
      </c>
      <c r="E14" s="17"/>
      <c r="F14" s="17"/>
      <c r="G14" s="17"/>
      <c r="H14" s="67">
        <v>0</v>
      </c>
      <c r="I14" s="67">
        <v>0</v>
      </c>
      <c r="J14" s="67">
        <v>0</v>
      </c>
      <c r="K14" s="17">
        <v>0</v>
      </c>
      <c r="L14" s="67">
        <v>0</v>
      </c>
      <c r="M14" s="67">
        <v>0</v>
      </c>
      <c r="N14" s="67">
        <v>0</v>
      </c>
      <c r="O14" s="17">
        <v>0</v>
      </c>
      <c r="P14" s="67">
        <v>0</v>
      </c>
      <c r="Q14" s="67">
        <v>0</v>
      </c>
      <c r="R14" s="67">
        <v>0</v>
      </c>
      <c r="S14" s="17">
        <v>0</v>
      </c>
      <c r="T14" s="67">
        <v>0</v>
      </c>
      <c r="U14" s="67">
        <v>0</v>
      </c>
      <c r="V14" s="67">
        <v>0</v>
      </c>
      <c r="W14" s="17">
        <v>0</v>
      </c>
      <c r="X14" s="116"/>
      <c r="Y14" s="9">
        <v>0</v>
      </c>
    </row>
    <row r="15" spans="1:25" ht="13" x14ac:dyDescent="0.15">
      <c r="B15" s="6" t="s">
        <v>9</v>
      </c>
      <c r="C15" s="110"/>
      <c r="D15" s="67">
        <v>921809.745</v>
      </c>
      <c r="E15" s="17"/>
      <c r="F15" s="17"/>
      <c r="G15" s="17"/>
      <c r="H15" s="67">
        <v>2708.333333333333</v>
      </c>
      <c r="I15" s="67">
        <v>2708.333333333333</v>
      </c>
      <c r="J15" s="67">
        <v>8082.5249565972226</v>
      </c>
      <c r="K15" s="17">
        <v>13499.191623263889</v>
      </c>
      <c r="L15" s="67">
        <v>8082.5249565972226</v>
      </c>
      <c r="M15" s="67">
        <v>8082.5249565972226</v>
      </c>
      <c r="N15" s="67">
        <v>8082.5249565972226</v>
      </c>
      <c r="O15" s="17">
        <v>24247.574869791668</v>
      </c>
      <c r="P15" s="67">
        <v>8082.5249565972226</v>
      </c>
      <c r="Q15" s="67">
        <v>8082.5249565972226</v>
      </c>
      <c r="R15" s="67">
        <v>8082.5249565972226</v>
      </c>
      <c r="S15" s="17">
        <v>24247.574869791668</v>
      </c>
      <c r="T15" s="67">
        <v>8082.5249565972226</v>
      </c>
      <c r="U15" s="67">
        <v>8082.5249565972226</v>
      </c>
      <c r="V15" s="67">
        <v>2708.333333333333</v>
      </c>
      <c r="W15" s="17">
        <v>18873.383246527777</v>
      </c>
      <c r="X15" s="116"/>
      <c r="Y15" s="10">
        <v>80867.724609375</v>
      </c>
    </row>
    <row r="16" spans="1:25" ht="13" x14ac:dyDescent="0.15">
      <c r="B16" s="117" t="s">
        <v>10</v>
      </c>
      <c r="C16" s="110"/>
      <c r="D16" s="118">
        <v>25400457.238212835</v>
      </c>
      <c r="E16" s="65"/>
      <c r="F16" s="65"/>
      <c r="G16" s="65"/>
      <c r="H16" s="118">
        <v>2122531.1328125</v>
      </c>
      <c r="I16" s="118">
        <v>1893029.6184027775</v>
      </c>
      <c r="J16" s="118">
        <v>1957879.143359375</v>
      </c>
      <c r="K16" s="118">
        <v>5973439.8945746524</v>
      </c>
      <c r="L16" s="118">
        <v>1955559.9155815972</v>
      </c>
      <c r="M16" s="118">
        <v>2068648.3913391728</v>
      </c>
      <c r="N16" s="118">
        <v>1976294.5442432133</v>
      </c>
      <c r="O16" s="118">
        <v>6000502.8511639833</v>
      </c>
      <c r="P16" s="118">
        <v>2692522.6094084145</v>
      </c>
      <c r="Q16" s="118">
        <v>2080932.0670445915</v>
      </c>
      <c r="R16" s="118">
        <v>2094847.4337112582</v>
      </c>
      <c r="S16" s="118">
        <v>6868302.1101642642</v>
      </c>
      <c r="T16" s="118">
        <v>2080932.0670445915</v>
      </c>
      <c r="U16" s="118">
        <v>2087889.7503779249</v>
      </c>
      <c r="V16" s="118">
        <v>2075870.7087546608</v>
      </c>
      <c r="W16" s="118">
        <v>6244692.5261771772</v>
      </c>
      <c r="X16" s="119"/>
      <c r="Y16" s="109">
        <v>25086937.382080078</v>
      </c>
    </row>
    <row r="17" spans="1:25" ht="13" x14ac:dyDescent="0.15">
      <c r="B17" s="24"/>
      <c r="C17" s="110"/>
      <c r="D17" s="120"/>
      <c r="E17" s="121"/>
      <c r="F17" s="121"/>
      <c r="G17" s="121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16"/>
      <c r="Y17" s="9"/>
    </row>
    <row r="18" spans="1:25" ht="15" x14ac:dyDescent="0.2">
      <c r="A18" s="24" t="s">
        <v>157</v>
      </c>
      <c r="C18" s="110"/>
      <c r="D18" s="28" t="s">
        <v>190</v>
      </c>
      <c r="E18"/>
      <c r="F18" s="123">
        <v>213</v>
      </c>
      <c r="G18" s="12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16"/>
      <c r="Y18" s="9"/>
    </row>
    <row r="19" spans="1:25" ht="15" x14ac:dyDescent="0.2">
      <c r="A19" s="125" t="s">
        <v>11</v>
      </c>
      <c r="C19" s="110"/>
      <c r="D19" s="28"/>
      <c r="E19"/>
      <c r="F19" t="s">
        <v>191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16"/>
      <c r="Y19" s="9"/>
    </row>
    <row r="20" spans="1:25" ht="15" x14ac:dyDescent="0.2">
      <c r="B20" s="6" t="s">
        <v>12</v>
      </c>
      <c r="C20" s="110"/>
      <c r="D20" s="66">
        <v>411928.59666666656</v>
      </c>
      <c r="E20"/>
      <c r="F20" s="66">
        <v>3</v>
      </c>
      <c r="G20" s="28"/>
      <c r="H20" s="66">
        <v>34247.5</v>
      </c>
      <c r="I20" s="66">
        <v>34247.5</v>
      </c>
      <c r="J20" s="66">
        <v>34247.5</v>
      </c>
      <c r="K20" s="29">
        <v>102742.5</v>
      </c>
      <c r="L20" s="66">
        <v>34247.5</v>
      </c>
      <c r="M20" s="66">
        <v>34247.5</v>
      </c>
      <c r="N20" s="66">
        <v>34247.5</v>
      </c>
      <c r="O20" s="29">
        <v>102742.5</v>
      </c>
      <c r="P20" s="66">
        <v>34247.5</v>
      </c>
      <c r="Q20" s="66">
        <v>34247.5</v>
      </c>
      <c r="R20" s="66">
        <v>34247.5</v>
      </c>
      <c r="S20" s="29">
        <v>102742.5</v>
      </c>
      <c r="T20" s="66">
        <v>34247.5</v>
      </c>
      <c r="U20" s="66">
        <v>34247.5</v>
      </c>
      <c r="V20" s="66">
        <v>34247.5</v>
      </c>
      <c r="W20" s="29">
        <v>102742.5</v>
      </c>
      <c r="X20" s="116"/>
      <c r="Y20" s="9">
        <v>410970</v>
      </c>
    </row>
    <row r="21" spans="1:25" ht="15" x14ac:dyDescent="0.2">
      <c r="B21" s="6" t="s">
        <v>13</v>
      </c>
      <c r="C21" s="110"/>
      <c r="D21" s="66">
        <v>6128600.895546875</v>
      </c>
      <c r="E21"/>
      <c r="F21" s="66">
        <v>85.4</v>
      </c>
      <c r="G21" s="28"/>
      <c r="H21" s="66">
        <v>52188.713541666664</v>
      </c>
      <c r="I21" s="66">
        <v>288178.49869791663</v>
      </c>
      <c r="J21" s="66">
        <v>549730.19270833326</v>
      </c>
      <c r="K21" s="29">
        <v>890097.40494791651</v>
      </c>
      <c r="L21" s="66">
        <v>549730.19270833326</v>
      </c>
      <c r="M21" s="66">
        <v>549730.19270833326</v>
      </c>
      <c r="N21" s="66">
        <v>549730.19270833326</v>
      </c>
      <c r="O21" s="29">
        <v>1649190.5781249998</v>
      </c>
      <c r="P21" s="66">
        <v>549730.19270833326</v>
      </c>
      <c r="Q21" s="66">
        <v>549730.19270833326</v>
      </c>
      <c r="R21" s="66">
        <v>549730.19270833326</v>
      </c>
      <c r="S21" s="29">
        <v>1649190.5781249998</v>
      </c>
      <c r="T21" s="66">
        <v>590743.52604166651</v>
      </c>
      <c r="U21" s="66">
        <v>590743.52604166651</v>
      </c>
      <c r="V21" s="66">
        <v>1273150.97265625</v>
      </c>
      <c r="W21" s="29">
        <v>2454638.024739583</v>
      </c>
      <c r="X21" s="116"/>
      <c r="Y21" s="9">
        <v>6643116.5859374991</v>
      </c>
    </row>
    <row r="22" spans="1:25" ht="15" x14ac:dyDescent="0.2">
      <c r="B22" s="6" t="s">
        <v>14</v>
      </c>
      <c r="C22" s="110"/>
      <c r="D22" s="66">
        <v>2214223.7866666671</v>
      </c>
      <c r="E22"/>
      <c r="F22" s="66">
        <v>50.6</v>
      </c>
      <c r="G22" s="28"/>
      <c r="H22" s="66">
        <v>0</v>
      </c>
      <c r="I22" s="66">
        <v>119809.64583333333</v>
      </c>
      <c r="J22" s="66">
        <v>239619.29166666666</v>
      </c>
      <c r="K22" s="29">
        <v>359428.9375</v>
      </c>
      <c r="L22" s="66">
        <v>239619.29166666666</v>
      </c>
      <c r="M22" s="66">
        <v>239619.29166666666</v>
      </c>
      <c r="N22" s="66">
        <v>239619.29166666666</v>
      </c>
      <c r="O22" s="29">
        <v>718857.875</v>
      </c>
      <c r="P22" s="66">
        <v>239619.29166666666</v>
      </c>
      <c r="Q22" s="66">
        <v>239619.29166666666</v>
      </c>
      <c r="R22" s="66">
        <v>239619.29166666666</v>
      </c>
      <c r="S22" s="29">
        <v>718857.875</v>
      </c>
      <c r="T22" s="66">
        <v>239619.29166666666</v>
      </c>
      <c r="U22" s="66">
        <v>239619.29166666666</v>
      </c>
      <c r="V22" s="66">
        <v>599048.22916666674</v>
      </c>
      <c r="W22" s="29">
        <v>1078286.8125</v>
      </c>
      <c r="X22" s="116"/>
      <c r="Y22" s="9">
        <v>2875431.5</v>
      </c>
    </row>
    <row r="23" spans="1:25" ht="15" x14ac:dyDescent="0.2">
      <c r="B23" s="6" t="s">
        <v>15</v>
      </c>
      <c r="C23" s="110"/>
      <c r="D23" s="66">
        <v>2114559.2400000007</v>
      </c>
      <c r="E23"/>
      <c r="F23" s="66">
        <v>26</v>
      </c>
      <c r="G23" s="28"/>
      <c r="H23" s="66">
        <v>171793.2109375</v>
      </c>
      <c r="I23" s="66">
        <v>171793.2109375</v>
      </c>
      <c r="J23" s="66">
        <v>171793.2109375</v>
      </c>
      <c r="K23" s="29">
        <v>515379.6328125</v>
      </c>
      <c r="L23" s="66">
        <v>171793.2109375</v>
      </c>
      <c r="M23" s="66">
        <v>171793.2109375</v>
      </c>
      <c r="N23" s="66">
        <v>171793.2109375</v>
      </c>
      <c r="O23" s="29">
        <v>515379.6328125</v>
      </c>
      <c r="P23" s="66">
        <v>171793.2109375</v>
      </c>
      <c r="Q23" s="66">
        <v>171793.2109375</v>
      </c>
      <c r="R23" s="66">
        <v>171793.2109375</v>
      </c>
      <c r="S23" s="29">
        <v>515379.6328125</v>
      </c>
      <c r="T23" s="66">
        <v>171793.2109375</v>
      </c>
      <c r="U23" s="66">
        <v>171793.2109375</v>
      </c>
      <c r="V23" s="66">
        <v>171793.2109375</v>
      </c>
      <c r="W23" s="29">
        <v>515379.6328125</v>
      </c>
      <c r="X23" s="116"/>
      <c r="Y23" s="9">
        <v>2061518.53125</v>
      </c>
    </row>
    <row r="24" spans="1:25" ht="15" x14ac:dyDescent="0.2">
      <c r="B24" s="6" t="s">
        <v>16</v>
      </c>
      <c r="C24" s="110"/>
      <c r="D24" s="66">
        <v>1920447.1865333333</v>
      </c>
      <c r="E24"/>
      <c r="F24" s="66">
        <v>22.5</v>
      </c>
      <c r="G24" s="28"/>
      <c r="H24" s="66">
        <v>251468.10091145834</v>
      </c>
      <c r="I24" s="66">
        <v>251468.10091145834</v>
      </c>
      <c r="J24" s="66">
        <v>251468.10091145834</v>
      </c>
      <c r="K24" s="29">
        <v>754404.302734375</v>
      </c>
      <c r="L24" s="66">
        <v>140963.10091145834</v>
      </c>
      <c r="M24" s="66">
        <v>140963.10091145834</v>
      </c>
      <c r="N24" s="66">
        <v>140963.10091145834</v>
      </c>
      <c r="O24" s="29">
        <v>422889.302734375</v>
      </c>
      <c r="P24" s="66">
        <v>140963.10091145834</v>
      </c>
      <c r="Q24" s="66">
        <v>140963.10091145834</v>
      </c>
      <c r="R24" s="66">
        <v>140963.10091145834</v>
      </c>
      <c r="S24" s="29">
        <v>422889.302734375</v>
      </c>
      <c r="T24" s="66">
        <v>140963.10091145834</v>
      </c>
      <c r="U24" s="66">
        <v>140963.10091145834</v>
      </c>
      <c r="V24" s="66">
        <v>140963.10091145834</v>
      </c>
      <c r="W24" s="29">
        <v>422889.302734375</v>
      </c>
      <c r="X24" s="116"/>
      <c r="Y24" s="9">
        <v>2023072.2109375</v>
      </c>
    </row>
    <row r="25" spans="1:25" ht="15" x14ac:dyDescent="0.2">
      <c r="B25" s="6" t="s">
        <v>166</v>
      </c>
      <c r="C25" s="110"/>
      <c r="D25" s="66">
        <v>545960.69999999995</v>
      </c>
      <c r="E25"/>
      <c r="F25" s="66">
        <v>25.5</v>
      </c>
      <c r="G25" s="28"/>
      <c r="H25" s="66">
        <v>47958.083333333328</v>
      </c>
      <c r="I25" s="66">
        <v>47958.083333333328</v>
      </c>
      <c r="J25" s="66">
        <v>47958.083333333328</v>
      </c>
      <c r="K25" s="29">
        <v>143874.25</v>
      </c>
      <c r="L25" s="66">
        <v>47958.083333333328</v>
      </c>
      <c r="M25" s="66">
        <v>47958.083333333328</v>
      </c>
      <c r="N25" s="66">
        <v>47958.083333333328</v>
      </c>
      <c r="O25" s="29">
        <v>143874.25</v>
      </c>
      <c r="P25" s="66">
        <v>47958.083333333328</v>
      </c>
      <c r="Q25" s="66">
        <v>47958.083333333328</v>
      </c>
      <c r="R25" s="66">
        <v>47958.083333333328</v>
      </c>
      <c r="S25" s="29">
        <v>143874.25</v>
      </c>
      <c r="T25" s="66">
        <v>47958.083333333328</v>
      </c>
      <c r="U25" s="66">
        <v>47958.083333333328</v>
      </c>
      <c r="V25" s="66">
        <v>47958.083333333328</v>
      </c>
      <c r="W25" s="29">
        <v>143874.25</v>
      </c>
      <c r="X25" s="116"/>
      <c r="Y25" s="9">
        <v>575497</v>
      </c>
    </row>
    <row r="26" spans="1:25" ht="13" x14ac:dyDescent="0.15">
      <c r="B26" s="6" t="s">
        <v>167</v>
      </c>
      <c r="C26" s="110"/>
      <c r="D26" s="66">
        <v>3590316.854761505</v>
      </c>
      <c r="E26" s="28"/>
      <c r="F26" s="126" t="s">
        <v>192</v>
      </c>
      <c r="G26" s="28"/>
      <c r="H26" s="66">
        <v>272841.70651245106</v>
      </c>
      <c r="I26" s="66">
        <v>272841.70651245106</v>
      </c>
      <c r="J26" s="66">
        <v>264355.83737182611</v>
      </c>
      <c r="K26" s="29">
        <v>810039.25039672828</v>
      </c>
      <c r="L26" s="66">
        <v>264355.83737182611</v>
      </c>
      <c r="M26" s="66">
        <v>262234.37008666986</v>
      </c>
      <c r="N26" s="66">
        <v>262234.37008666986</v>
      </c>
      <c r="O26" s="29">
        <v>788824.57754516578</v>
      </c>
      <c r="P26" s="66">
        <v>262234.37008666986</v>
      </c>
      <c r="Q26" s="66">
        <v>262234.37008666986</v>
      </c>
      <c r="R26" s="66">
        <v>262234.37008666986</v>
      </c>
      <c r="S26" s="29">
        <v>786703.11026000953</v>
      </c>
      <c r="T26" s="66">
        <v>262234.37008666986</v>
      </c>
      <c r="U26" s="66">
        <v>268598.77194213861</v>
      </c>
      <c r="V26" s="66">
        <v>393497.74948120135</v>
      </c>
      <c r="W26" s="29">
        <v>924330.89151000977</v>
      </c>
      <c r="X26" s="116"/>
      <c r="Y26" s="10">
        <v>3309897.8297119131</v>
      </c>
    </row>
    <row r="27" spans="1:25" ht="13" x14ac:dyDescent="0.15">
      <c r="B27" s="117" t="s">
        <v>17</v>
      </c>
      <c r="C27" s="110"/>
      <c r="D27" s="118">
        <v>16926037.260175046</v>
      </c>
      <c r="E27" s="65"/>
      <c r="F27" s="39">
        <v>0</v>
      </c>
      <c r="G27" s="65"/>
      <c r="H27" s="118">
        <v>830497.31523640943</v>
      </c>
      <c r="I27" s="118">
        <v>1186296.7462259927</v>
      </c>
      <c r="J27" s="118">
        <v>1559172.2169291177</v>
      </c>
      <c r="K27" s="118">
        <v>3575966.2783915196</v>
      </c>
      <c r="L27" s="118">
        <v>1448667.2169291177</v>
      </c>
      <c r="M27" s="118">
        <v>1446545.7496439614</v>
      </c>
      <c r="N27" s="118">
        <v>1446545.7496439614</v>
      </c>
      <c r="O27" s="118">
        <v>4341758.716217041</v>
      </c>
      <c r="P27" s="118">
        <v>1446545.7496439614</v>
      </c>
      <c r="Q27" s="118">
        <v>1446545.7496439614</v>
      </c>
      <c r="R27" s="118">
        <v>1446545.7496439614</v>
      </c>
      <c r="S27" s="118">
        <v>4339637.2489318848</v>
      </c>
      <c r="T27" s="118">
        <v>1487559.0829772947</v>
      </c>
      <c r="U27" s="118">
        <v>1493923.4848327634</v>
      </c>
      <c r="V27" s="118">
        <v>2660658.8464864097</v>
      </c>
      <c r="W27" s="118">
        <v>5642141.4142964678</v>
      </c>
      <c r="X27" s="119"/>
      <c r="Y27" s="109">
        <v>17899503.657836914</v>
      </c>
    </row>
    <row r="28" spans="1:25" ht="13" x14ac:dyDescent="0.15">
      <c r="C28" s="110"/>
      <c r="D28" s="127"/>
      <c r="E28" s="121"/>
      <c r="F28" s="121"/>
      <c r="G28" s="121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16"/>
      <c r="Y28" s="9"/>
    </row>
    <row r="29" spans="1:25" ht="13" x14ac:dyDescent="0.15">
      <c r="A29" s="125" t="s">
        <v>18</v>
      </c>
      <c r="C29" s="110"/>
      <c r="D29" s="2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16"/>
      <c r="Y29" s="9"/>
    </row>
    <row r="30" spans="1:25" ht="13" x14ac:dyDescent="0.15">
      <c r="B30" s="6" t="s">
        <v>168</v>
      </c>
      <c r="C30" s="110"/>
      <c r="D30" s="66">
        <v>293444.04749999999</v>
      </c>
      <c r="E30" s="28"/>
      <c r="F30" s="28"/>
      <c r="G30" s="28"/>
      <c r="H30" s="66">
        <v>47546.303385416657</v>
      </c>
      <c r="I30" s="66">
        <v>47546.303385416657</v>
      </c>
      <c r="J30" s="66">
        <v>47546.303385416657</v>
      </c>
      <c r="K30" s="29">
        <v>142638.91015624997</v>
      </c>
      <c r="L30" s="66">
        <v>16666.666666666664</v>
      </c>
      <c r="M30" s="66">
        <v>16666.666666666664</v>
      </c>
      <c r="N30" s="66">
        <v>16666.666666666664</v>
      </c>
      <c r="O30" s="29">
        <v>49999.999999999993</v>
      </c>
      <c r="P30" s="66">
        <v>16666.666666666664</v>
      </c>
      <c r="Q30" s="66">
        <v>16666.666666666664</v>
      </c>
      <c r="R30" s="66">
        <v>16666.666666666664</v>
      </c>
      <c r="S30" s="29">
        <v>49999.999999999993</v>
      </c>
      <c r="T30" s="66">
        <v>16666.666666666664</v>
      </c>
      <c r="U30" s="66">
        <v>16666.666666666664</v>
      </c>
      <c r="V30" s="66">
        <v>16666.666666666664</v>
      </c>
      <c r="W30" s="29">
        <v>49999.999999999993</v>
      </c>
      <c r="X30" s="116"/>
      <c r="Y30" s="9">
        <v>292638.91015624994</v>
      </c>
    </row>
    <row r="31" spans="1:25" ht="13" x14ac:dyDescent="0.15">
      <c r="B31" s="6" t="s">
        <v>169</v>
      </c>
      <c r="C31" s="110"/>
      <c r="D31" s="66">
        <v>39249.96125</v>
      </c>
      <c r="E31" s="28"/>
      <c r="F31" s="28"/>
      <c r="G31" s="28"/>
      <c r="H31" s="66">
        <v>5166.6666666666661</v>
      </c>
      <c r="I31" s="66">
        <v>5166.6666666666661</v>
      </c>
      <c r="J31" s="66">
        <v>5166.6666666666661</v>
      </c>
      <c r="K31" s="29">
        <v>15499.999999999998</v>
      </c>
      <c r="L31" s="66">
        <v>5166.6666666666661</v>
      </c>
      <c r="M31" s="66">
        <v>5166.6666666666661</v>
      </c>
      <c r="N31" s="66">
        <v>5166.6666666666661</v>
      </c>
      <c r="O31" s="29">
        <v>15499.999999999998</v>
      </c>
      <c r="P31" s="66">
        <v>5166.6666666666661</v>
      </c>
      <c r="Q31" s="66">
        <v>5166.6666666666661</v>
      </c>
      <c r="R31" s="66">
        <v>5166.6666666666661</v>
      </c>
      <c r="S31" s="29">
        <v>15499.999999999998</v>
      </c>
      <c r="T31" s="66">
        <v>5166.6666666666661</v>
      </c>
      <c r="U31" s="66">
        <v>5166.6666666666661</v>
      </c>
      <c r="V31" s="66">
        <v>5166.6666666666661</v>
      </c>
      <c r="W31" s="29">
        <v>15499.999999999998</v>
      </c>
      <c r="X31" s="116"/>
      <c r="Y31" s="9">
        <v>61999.999999999993</v>
      </c>
    </row>
    <row r="32" spans="1:25" ht="13" x14ac:dyDescent="0.15">
      <c r="B32" s="6" t="s">
        <v>19</v>
      </c>
      <c r="C32" s="110"/>
      <c r="D32" s="66">
        <v>592253.97</v>
      </c>
      <c r="E32" s="28"/>
      <c r="F32" s="28"/>
      <c r="G32" s="28"/>
      <c r="H32" s="66">
        <v>3141.6666666666665</v>
      </c>
      <c r="I32" s="66">
        <v>3141.6666666666665</v>
      </c>
      <c r="J32" s="66">
        <v>71070.538411458328</v>
      </c>
      <c r="K32" s="29">
        <v>77353.871744791657</v>
      </c>
      <c r="L32" s="66">
        <v>71070.538411458328</v>
      </c>
      <c r="M32" s="66">
        <v>71070.538411458328</v>
      </c>
      <c r="N32" s="66">
        <v>71070.538411458328</v>
      </c>
      <c r="O32" s="29">
        <v>213211.615234375</v>
      </c>
      <c r="P32" s="66">
        <v>71070.538411458328</v>
      </c>
      <c r="Q32" s="66">
        <v>71070.538411458328</v>
      </c>
      <c r="R32" s="66">
        <v>71070.538411458328</v>
      </c>
      <c r="S32" s="29">
        <v>213211.615234375</v>
      </c>
      <c r="T32" s="66">
        <v>71070.538411458328</v>
      </c>
      <c r="U32" s="66">
        <v>71070.538411458328</v>
      </c>
      <c r="V32" s="66">
        <v>3141.6666666666665</v>
      </c>
      <c r="W32" s="29">
        <v>145282.74348958331</v>
      </c>
      <c r="X32" s="116"/>
      <c r="Y32" s="9">
        <v>649059.845703125</v>
      </c>
    </row>
    <row r="33" spans="1:25" ht="13" x14ac:dyDescent="0.15">
      <c r="B33" s="6" t="s">
        <v>32</v>
      </c>
      <c r="C33" s="110"/>
      <c r="D33" s="66">
        <v>414241.61</v>
      </c>
      <c r="E33" s="28"/>
      <c r="F33" s="28"/>
      <c r="G33" s="28"/>
      <c r="H33" s="66">
        <v>0</v>
      </c>
      <c r="I33" s="66">
        <v>3119.9500000000003</v>
      </c>
      <c r="J33" s="66">
        <v>65518.950000000004</v>
      </c>
      <c r="K33" s="29">
        <v>68638.900000000009</v>
      </c>
      <c r="L33" s="66">
        <v>62399</v>
      </c>
      <c r="M33" s="66">
        <v>53039.15</v>
      </c>
      <c r="N33" s="66">
        <v>49919.200000000004</v>
      </c>
      <c r="O33" s="29">
        <v>165357.35</v>
      </c>
      <c r="P33" s="66">
        <v>49919.200000000004</v>
      </c>
      <c r="Q33" s="66">
        <v>53039.15</v>
      </c>
      <c r="R33" s="66">
        <v>71758.849999999991</v>
      </c>
      <c r="S33" s="29">
        <v>174717.2</v>
      </c>
      <c r="T33" s="66">
        <v>53039.15</v>
      </c>
      <c r="U33" s="66">
        <v>62399</v>
      </c>
      <c r="V33" s="66">
        <v>37439.4</v>
      </c>
      <c r="W33" s="29">
        <v>152877.54999999999</v>
      </c>
      <c r="X33" s="116"/>
      <c r="Y33" s="9">
        <v>561591</v>
      </c>
    </row>
    <row r="34" spans="1:25" ht="13" x14ac:dyDescent="0.15">
      <c r="B34" s="6" t="s">
        <v>170</v>
      </c>
      <c r="C34" s="110"/>
      <c r="D34" s="66">
        <v>220469.30998046877</v>
      </c>
      <c r="E34" s="28"/>
      <c r="F34" s="28"/>
      <c r="G34" s="28"/>
      <c r="H34" s="66">
        <v>8012.2741292317705</v>
      </c>
      <c r="I34" s="66">
        <v>8012.2741292317705</v>
      </c>
      <c r="J34" s="66">
        <v>30624.028697374128</v>
      </c>
      <c r="K34" s="29">
        <v>46648.576955837671</v>
      </c>
      <c r="L34" s="66">
        <v>24222.752004665799</v>
      </c>
      <c r="M34" s="66">
        <v>23900.552517361113</v>
      </c>
      <c r="N34" s="66">
        <v>23900.552517361113</v>
      </c>
      <c r="O34" s="29">
        <v>72023.857039388022</v>
      </c>
      <c r="P34" s="66">
        <v>23900.552517361113</v>
      </c>
      <c r="Q34" s="66">
        <v>23900.552517361113</v>
      </c>
      <c r="R34" s="66">
        <v>23900.552517361113</v>
      </c>
      <c r="S34" s="29">
        <v>71701.657552083343</v>
      </c>
      <c r="T34" s="66">
        <v>23900.552517361113</v>
      </c>
      <c r="U34" s="66">
        <v>24867.150979275175</v>
      </c>
      <c r="V34" s="66">
        <v>1610.9974365234375</v>
      </c>
      <c r="W34" s="29">
        <v>50378.700933159722</v>
      </c>
      <c r="X34" s="116"/>
      <c r="Y34" s="10">
        <v>240752.79248046875</v>
      </c>
    </row>
    <row r="35" spans="1:25" ht="13" x14ac:dyDescent="0.15">
      <c r="B35" s="117" t="s">
        <v>20</v>
      </c>
      <c r="C35" s="110"/>
      <c r="D35" s="118">
        <v>1559658.8987304689</v>
      </c>
      <c r="E35" s="122"/>
      <c r="F35" s="122"/>
      <c r="G35" s="122"/>
      <c r="H35" s="128">
        <v>63866.910847981759</v>
      </c>
      <c r="I35" s="128">
        <v>66986.860847981749</v>
      </c>
      <c r="J35" s="128">
        <v>219926.4871609158</v>
      </c>
      <c r="K35" s="128">
        <v>350780.25885687931</v>
      </c>
      <c r="L35" s="128">
        <v>179525.62374945745</v>
      </c>
      <c r="M35" s="128">
        <v>169843.57426215278</v>
      </c>
      <c r="N35" s="128">
        <v>166723.62426215279</v>
      </c>
      <c r="O35" s="128">
        <v>516092.82227376301</v>
      </c>
      <c r="P35" s="128">
        <v>166723.62426215279</v>
      </c>
      <c r="Q35" s="128">
        <v>169843.57426215278</v>
      </c>
      <c r="R35" s="128">
        <v>188563.27426215279</v>
      </c>
      <c r="S35" s="128">
        <v>525130.47278645844</v>
      </c>
      <c r="T35" s="128">
        <v>169843.57426215278</v>
      </c>
      <c r="U35" s="128">
        <v>180170.02272406683</v>
      </c>
      <c r="V35" s="128">
        <v>64025.397436523432</v>
      </c>
      <c r="W35" s="128">
        <v>414038.9944227431</v>
      </c>
      <c r="X35" s="116"/>
      <c r="Y35" s="9">
        <v>1806042.5483398438</v>
      </c>
    </row>
    <row r="36" spans="1:25" ht="13" x14ac:dyDescent="0.15">
      <c r="A36" s="24"/>
      <c r="B36" s="24"/>
      <c r="C36" s="110"/>
      <c r="D36" s="2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116"/>
      <c r="Y36" s="9"/>
    </row>
    <row r="37" spans="1:25" ht="13" x14ac:dyDescent="0.15">
      <c r="A37" s="125" t="s">
        <v>21</v>
      </c>
      <c r="C37" s="110"/>
      <c r="D37" s="29"/>
      <c r="E37" s="28"/>
      <c r="F37" s="28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116"/>
      <c r="Y37" s="9"/>
    </row>
    <row r="38" spans="1:25" ht="13" x14ac:dyDescent="0.15">
      <c r="B38" s="6" t="s">
        <v>22</v>
      </c>
      <c r="C38" s="110"/>
      <c r="D38" s="66">
        <v>136443.81999999998</v>
      </c>
      <c r="E38" s="28"/>
      <c r="F38" s="28"/>
      <c r="G38" s="28"/>
      <c r="H38" s="66">
        <v>9037.4759114583321</v>
      </c>
      <c r="I38" s="66">
        <v>9037.4759114583321</v>
      </c>
      <c r="J38" s="66">
        <v>9037.4759114583321</v>
      </c>
      <c r="K38" s="29">
        <v>27112.427734374996</v>
      </c>
      <c r="L38" s="66">
        <v>9037.4759114583321</v>
      </c>
      <c r="M38" s="66">
        <v>9037.4759114583321</v>
      </c>
      <c r="N38" s="66">
        <v>9037.4759114583321</v>
      </c>
      <c r="O38" s="29">
        <v>27112.427734374996</v>
      </c>
      <c r="P38" s="66">
        <v>9037.4759114583321</v>
      </c>
      <c r="Q38" s="66">
        <v>9037.4759114583321</v>
      </c>
      <c r="R38" s="66">
        <v>9037.4759114583321</v>
      </c>
      <c r="S38" s="29">
        <v>27112.427734374996</v>
      </c>
      <c r="T38" s="66">
        <v>9037.4759114583321</v>
      </c>
      <c r="U38" s="66">
        <v>9037.4759114583321</v>
      </c>
      <c r="V38" s="66">
        <v>9037.4759114583321</v>
      </c>
      <c r="W38" s="29">
        <v>27112.427734374996</v>
      </c>
      <c r="X38" s="116"/>
      <c r="Y38" s="9">
        <v>108449.71093749999</v>
      </c>
    </row>
    <row r="39" spans="1:25" ht="13" x14ac:dyDescent="0.15">
      <c r="B39" s="6" t="s">
        <v>154</v>
      </c>
      <c r="C39" s="110"/>
      <c r="D39" s="66">
        <v>1330676.7649902345</v>
      </c>
      <c r="E39" s="28"/>
      <c r="F39" s="28"/>
      <c r="G39" s="28"/>
      <c r="H39" s="66">
        <v>108427.50545247395</v>
      </c>
      <c r="I39" s="66">
        <v>108427.50545247395</v>
      </c>
      <c r="J39" s="66">
        <v>108427.50545247395</v>
      </c>
      <c r="K39" s="29">
        <v>325282.51635742188</v>
      </c>
      <c r="L39" s="66">
        <v>108427.50545247395</v>
      </c>
      <c r="M39" s="66">
        <v>108427.50545247395</v>
      </c>
      <c r="N39" s="66">
        <v>108427.50545247395</v>
      </c>
      <c r="O39" s="29">
        <v>325282.51635742188</v>
      </c>
      <c r="P39" s="66">
        <v>108427.50545247395</v>
      </c>
      <c r="Q39" s="66">
        <v>108427.50545247395</v>
      </c>
      <c r="R39" s="66">
        <v>108427.50545247395</v>
      </c>
      <c r="S39" s="29">
        <v>325282.51635742188</v>
      </c>
      <c r="T39" s="66">
        <v>108427.50545247395</v>
      </c>
      <c r="U39" s="66">
        <v>108427.50545247395</v>
      </c>
      <c r="V39" s="66">
        <v>108427.50545247395</v>
      </c>
      <c r="W39" s="29">
        <v>325282.51635742188</v>
      </c>
      <c r="X39" s="116"/>
      <c r="Y39" s="9">
        <v>1301130.0654296875</v>
      </c>
    </row>
    <row r="40" spans="1:25" ht="13" x14ac:dyDescent="0.15">
      <c r="B40" s="6" t="s">
        <v>155</v>
      </c>
      <c r="C40" s="110"/>
      <c r="D40" s="66">
        <v>601344.48</v>
      </c>
      <c r="E40" s="28"/>
      <c r="F40" s="28"/>
      <c r="G40" s="28"/>
      <c r="H40" s="66">
        <v>48671.737852965838</v>
      </c>
      <c r="I40" s="66">
        <v>48661.096591874426</v>
      </c>
      <c r="J40" s="66">
        <v>48650.402124477558</v>
      </c>
      <c r="K40" s="29">
        <v>145983.23656931781</v>
      </c>
      <c r="L40" s="66">
        <v>48639.654184743704</v>
      </c>
      <c r="M40" s="66">
        <v>48628.852505311181</v>
      </c>
      <c r="N40" s="66">
        <v>48617.9968174815</v>
      </c>
      <c r="O40" s="29">
        <v>145886.50350753637</v>
      </c>
      <c r="P40" s="66">
        <v>48607.086851212669</v>
      </c>
      <c r="Q40" s="66">
        <v>48596.122335112494</v>
      </c>
      <c r="R40" s="66">
        <v>48585.102996431808</v>
      </c>
      <c r="S40" s="29">
        <v>145788.31218275698</v>
      </c>
      <c r="T40" s="66">
        <v>48574.028561057734</v>
      </c>
      <c r="U40" s="66">
        <v>48562.898753506779</v>
      </c>
      <c r="V40" s="66">
        <v>48551.713296918075</v>
      </c>
      <c r="W40" s="29">
        <v>145688.64061148258</v>
      </c>
      <c r="X40" s="116"/>
      <c r="Y40" s="9">
        <v>583346.69287109375</v>
      </c>
    </row>
    <row r="41" spans="1:25" ht="13" x14ac:dyDescent="0.15">
      <c r="B41" s="6" t="s">
        <v>23</v>
      </c>
      <c r="C41" s="110"/>
      <c r="D41" s="66">
        <v>818042.16999999993</v>
      </c>
      <c r="E41" s="28"/>
      <c r="F41" s="28"/>
      <c r="G41" s="28"/>
      <c r="H41" s="66">
        <v>16835.583333333332</v>
      </c>
      <c r="I41" s="66">
        <v>16835.583333333332</v>
      </c>
      <c r="J41" s="66">
        <v>16835.583333333332</v>
      </c>
      <c r="K41" s="29">
        <v>50506.75</v>
      </c>
      <c r="L41" s="66">
        <v>16835.583333333332</v>
      </c>
      <c r="M41" s="66">
        <v>16835.583333333332</v>
      </c>
      <c r="N41" s="66">
        <v>16835.583333333332</v>
      </c>
      <c r="O41" s="29">
        <v>50506.75</v>
      </c>
      <c r="P41" s="66">
        <v>16835.583333333332</v>
      </c>
      <c r="Q41" s="66">
        <v>16835.583333333332</v>
      </c>
      <c r="R41" s="66">
        <v>16835.583333333332</v>
      </c>
      <c r="S41" s="29">
        <v>50506.75</v>
      </c>
      <c r="T41" s="66">
        <v>16835.583333333332</v>
      </c>
      <c r="U41" s="66">
        <v>16835.583333333332</v>
      </c>
      <c r="V41" s="66">
        <v>16835.583333333332</v>
      </c>
      <c r="W41" s="29">
        <v>50506.75</v>
      </c>
      <c r="X41" s="116"/>
      <c r="Y41" s="9">
        <v>202027</v>
      </c>
    </row>
    <row r="42" spans="1:25" ht="13" x14ac:dyDescent="0.15">
      <c r="B42" s="6" t="s">
        <v>24</v>
      </c>
      <c r="C42" s="110"/>
      <c r="D42" s="66">
        <v>359376.85000000003</v>
      </c>
      <c r="E42" s="28"/>
      <c r="F42" s="28"/>
      <c r="G42" s="28"/>
      <c r="H42" s="66">
        <v>31737.666666666664</v>
      </c>
      <c r="I42" s="66">
        <v>31737.666666666664</v>
      </c>
      <c r="J42" s="66">
        <v>31737.666666666664</v>
      </c>
      <c r="K42" s="29">
        <v>95213</v>
      </c>
      <c r="L42" s="66">
        <v>31737.666666666664</v>
      </c>
      <c r="M42" s="66">
        <v>31737.666666666664</v>
      </c>
      <c r="N42" s="66">
        <v>31737.666666666664</v>
      </c>
      <c r="O42" s="29">
        <v>95213</v>
      </c>
      <c r="P42" s="66">
        <v>31737.666666666664</v>
      </c>
      <c r="Q42" s="66">
        <v>31737.666666666664</v>
      </c>
      <c r="R42" s="66">
        <v>31737.666666666664</v>
      </c>
      <c r="S42" s="29">
        <v>95213</v>
      </c>
      <c r="T42" s="66">
        <v>31737.666666666664</v>
      </c>
      <c r="U42" s="66">
        <v>31737.666666666664</v>
      </c>
      <c r="V42" s="66">
        <v>31737.666666666664</v>
      </c>
      <c r="W42" s="29">
        <v>95213</v>
      </c>
      <c r="X42" s="116"/>
      <c r="Y42" s="9">
        <v>380852</v>
      </c>
    </row>
    <row r="43" spans="1:25" ht="13" x14ac:dyDescent="0.15">
      <c r="B43" s="6" t="s">
        <v>156</v>
      </c>
      <c r="C43" s="110"/>
      <c r="D43" s="66">
        <v>324752.76</v>
      </c>
      <c r="E43" s="28"/>
      <c r="F43" s="28"/>
      <c r="G43" s="28"/>
      <c r="H43" s="66">
        <v>32698.416666666664</v>
      </c>
      <c r="I43" s="66">
        <v>32698.416666666664</v>
      </c>
      <c r="J43" s="66">
        <v>32698.416666666664</v>
      </c>
      <c r="K43" s="29">
        <v>98095.25</v>
      </c>
      <c r="L43" s="66">
        <v>32698.416666666664</v>
      </c>
      <c r="M43" s="66">
        <v>32698.416666666664</v>
      </c>
      <c r="N43" s="66">
        <v>32698.416666666664</v>
      </c>
      <c r="O43" s="29">
        <v>98095.25</v>
      </c>
      <c r="P43" s="66">
        <v>32698.416666666664</v>
      </c>
      <c r="Q43" s="66">
        <v>32698.416666666664</v>
      </c>
      <c r="R43" s="66">
        <v>32698.416666666664</v>
      </c>
      <c r="S43" s="29">
        <v>98095.25</v>
      </c>
      <c r="T43" s="66">
        <v>32698.416666666664</v>
      </c>
      <c r="U43" s="66">
        <v>32698.416666666664</v>
      </c>
      <c r="V43" s="66">
        <v>32698.416666666664</v>
      </c>
      <c r="W43" s="29">
        <v>98095.25</v>
      </c>
      <c r="X43" s="116"/>
      <c r="Y43" s="10">
        <v>392381</v>
      </c>
    </row>
    <row r="44" spans="1:25" ht="13" x14ac:dyDescent="0.15">
      <c r="B44" s="117" t="s">
        <v>25</v>
      </c>
      <c r="C44" s="110"/>
      <c r="D44" s="118">
        <v>3570636.8449902348</v>
      </c>
      <c r="E44" s="122"/>
      <c r="F44" s="122"/>
      <c r="G44" s="122"/>
      <c r="H44" s="128">
        <v>247408.38588356477</v>
      </c>
      <c r="I44" s="128">
        <v>247397.74462247337</v>
      </c>
      <c r="J44" s="128">
        <v>247387.05015507649</v>
      </c>
      <c r="K44" s="128">
        <v>742193.18066111463</v>
      </c>
      <c r="L44" s="128">
        <v>247376.30221534264</v>
      </c>
      <c r="M44" s="128">
        <v>247365.50053591011</v>
      </c>
      <c r="N44" s="128">
        <v>247354.64484808044</v>
      </c>
      <c r="O44" s="128">
        <v>742096.44759933325</v>
      </c>
      <c r="P44" s="128">
        <v>247343.7348818116</v>
      </c>
      <c r="Q44" s="128">
        <v>247332.77036571145</v>
      </c>
      <c r="R44" s="128">
        <v>247321.75102703075</v>
      </c>
      <c r="S44" s="128">
        <v>741998.25627455383</v>
      </c>
      <c r="T44" s="128">
        <v>247310.67659165667</v>
      </c>
      <c r="U44" s="128">
        <v>247299.54678410571</v>
      </c>
      <c r="V44" s="128">
        <v>247288.36132751702</v>
      </c>
      <c r="W44" s="128">
        <v>741898.58470327943</v>
      </c>
      <c r="X44" s="116"/>
      <c r="Y44" s="9">
        <v>2968186.4692382812</v>
      </c>
    </row>
    <row r="45" spans="1:25" ht="13" x14ac:dyDescent="0.15">
      <c r="B45" s="24"/>
      <c r="C45" s="110"/>
      <c r="D45" s="127"/>
      <c r="E45" s="121"/>
      <c r="F45" s="121"/>
      <c r="G45" s="121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16"/>
      <c r="Y45" s="9"/>
    </row>
    <row r="46" spans="1:25" ht="13" x14ac:dyDescent="0.15">
      <c r="A46" s="125" t="s">
        <v>158</v>
      </c>
      <c r="C46" s="110"/>
      <c r="D46" s="2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116"/>
      <c r="Y46" s="9"/>
    </row>
    <row r="47" spans="1:25" ht="13" x14ac:dyDescent="0.15">
      <c r="B47" s="6" t="s">
        <v>26</v>
      </c>
      <c r="C47" s="110"/>
      <c r="D47" s="66">
        <v>44798.390000000007</v>
      </c>
      <c r="E47" s="28"/>
      <c r="F47" s="28"/>
      <c r="G47" s="28"/>
      <c r="H47" s="66">
        <v>5885.5</v>
      </c>
      <c r="I47" s="66">
        <v>5885.5</v>
      </c>
      <c r="J47" s="66">
        <v>5885.5</v>
      </c>
      <c r="K47" s="29">
        <v>17656.5</v>
      </c>
      <c r="L47" s="66">
        <v>5885.5</v>
      </c>
      <c r="M47" s="66">
        <v>5885.5</v>
      </c>
      <c r="N47" s="66">
        <v>5885.5</v>
      </c>
      <c r="O47" s="29">
        <v>17656.5</v>
      </c>
      <c r="P47" s="66">
        <v>5885.5</v>
      </c>
      <c r="Q47" s="66">
        <v>5885.5</v>
      </c>
      <c r="R47" s="66">
        <v>5885.5</v>
      </c>
      <c r="S47" s="29">
        <v>17656.5</v>
      </c>
      <c r="T47" s="66">
        <v>5885.5</v>
      </c>
      <c r="U47" s="66">
        <v>5885.5</v>
      </c>
      <c r="V47" s="66">
        <v>5885.5</v>
      </c>
      <c r="W47" s="29">
        <v>17656.5</v>
      </c>
      <c r="X47" s="116"/>
      <c r="Y47" s="9">
        <v>70626</v>
      </c>
    </row>
    <row r="48" spans="1:25" ht="13" x14ac:dyDescent="0.15">
      <c r="B48" s="6" t="s">
        <v>27</v>
      </c>
      <c r="C48" s="110"/>
      <c r="D48" s="66">
        <v>28257.299999999996</v>
      </c>
      <c r="E48" s="28"/>
      <c r="F48" s="28"/>
      <c r="G48" s="28"/>
      <c r="H48" s="66">
        <v>5584.791015625</v>
      </c>
      <c r="I48" s="66">
        <v>5584.791015625</v>
      </c>
      <c r="J48" s="66">
        <v>5584.791015625</v>
      </c>
      <c r="K48" s="29">
        <v>16754.373046875</v>
      </c>
      <c r="L48" s="66">
        <v>5584.791015625</v>
      </c>
      <c r="M48" s="66">
        <v>5584.791015625</v>
      </c>
      <c r="N48" s="66">
        <v>5584.791015625</v>
      </c>
      <c r="O48" s="29">
        <v>16754.373046875</v>
      </c>
      <c r="P48" s="66">
        <v>5584.791015625</v>
      </c>
      <c r="Q48" s="66">
        <v>5584.791015625</v>
      </c>
      <c r="R48" s="66">
        <v>5584.791015625</v>
      </c>
      <c r="S48" s="29">
        <v>16754.373046875</v>
      </c>
      <c r="T48" s="66">
        <v>5584.791015625</v>
      </c>
      <c r="U48" s="66">
        <v>5584.791015625</v>
      </c>
      <c r="V48" s="66">
        <v>5584.791015625</v>
      </c>
      <c r="W48" s="29">
        <v>16754.373046875</v>
      </c>
      <c r="X48" s="116"/>
      <c r="Y48" s="9">
        <v>67017.4921875</v>
      </c>
    </row>
    <row r="49" spans="1:25" ht="13" x14ac:dyDescent="0.15">
      <c r="B49" s="6" t="s">
        <v>28</v>
      </c>
      <c r="C49" s="110"/>
      <c r="D49" s="66">
        <v>58866.209999999992</v>
      </c>
      <c r="E49" s="28"/>
      <c r="F49" s="28"/>
      <c r="G49" s="28"/>
      <c r="H49" s="66">
        <v>5339.5859375</v>
      </c>
      <c r="I49" s="66">
        <v>5339.5859375</v>
      </c>
      <c r="J49" s="66">
        <v>5339.5859375</v>
      </c>
      <c r="K49" s="29">
        <v>16018.7578125</v>
      </c>
      <c r="L49" s="66">
        <v>5339.5859375</v>
      </c>
      <c r="M49" s="66">
        <v>5339.5859375</v>
      </c>
      <c r="N49" s="66">
        <v>5339.5859375</v>
      </c>
      <c r="O49" s="29">
        <v>16018.7578125</v>
      </c>
      <c r="P49" s="66">
        <v>5339.5859375</v>
      </c>
      <c r="Q49" s="66">
        <v>5339.5859375</v>
      </c>
      <c r="R49" s="66">
        <v>5339.5859375</v>
      </c>
      <c r="S49" s="29">
        <v>16018.7578125</v>
      </c>
      <c r="T49" s="66">
        <v>5339.5859375</v>
      </c>
      <c r="U49" s="66">
        <v>5339.5859375</v>
      </c>
      <c r="V49" s="66">
        <v>5339.5859375</v>
      </c>
      <c r="W49" s="29">
        <v>16018.7578125</v>
      </c>
      <c r="X49" s="116"/>
      <c r="Y49" s="9">
        <v>64075.03125</v>
      </c>
    </row>
    <row r="50" spans="1:25" ht="13" x14ac:dyDescent="0.15">
      <c r="B50" s="6" t="s">
        <v>29</v>
      </c>
      <c r="C50" s="110"/>
      <c r="D50" s="66">
        <v>249647.83046875001</v>
      </c>
      <c r="E50" s="28"/>
      <c r="F50" s="28"/>
      <c r="G50" s="28"/>
      <c r="H50" s="66">
        <v>21908.825846354164</v>
      </c>
      <c r="I50" s="66">
        <v>21908.825846354164</v>
      </c>
      <c r="J50" s="66">
        <v>21908.825846354164</v>
      </c>
      <c r="K50" s="29">
        <v>65726.4775390625</v>
      </c>
      <c r="L50" s="66">
        <v>21908.825846354164</v>
      </c>
      <c r="M50" s="66">
        <v>21908.825846354164</v>
      </c>
      <c r="N50" s="66">
        <v>21908.825846354164</v>
      </c>
      <c r="O50" s="29">
        <v>65726.4775390625</v>
      </c>
      <c r="P50" s="66">
        <v>21908.825846354164</v>
      </c>
      <c r="Q50" s="66">
        <v>21908.825846354164</v>
      </c>
      <c r="R50" s="66">
        <v>21908.825846354164</v>
      </c>
      <c r="S50" s="29">
        <v>65726.4775390625</v>
      </c>
      <c r="T50" s="66">
        <v>21908.825846354164</v>
      </c>
      <c r="U50" s="66">
        <v>21908.825846354164</v>
      </c>
      <c r="V50" s="66">
        <v>21908.825846354164</v>
      </c>
      <c r="W50" s="29">
        <v>65726.4775390625</v>
      </c>
      <c r="X50" s="116"/>
      <c r="Y50" s="9">
        <v>262905.91015625</v>
      </c>
    </row>
    <row r="51" spans="1:25" ht="13" x14ac:dyDescent="0.15">
      <c r="B51" s="6" t="s">
        <v>30</v>
      </c>
      <c r="C51" s="110"/>
      <c r="D51" s="66">
        <v>49496.640468749989</v>
      </c>
      <c r="E51" s="28"/>
      <c r="F51" s="28"/>
      <c r="G51" s="28"/>
      <c r="H51" s="66">
        <v>12586.078125</v>
      </c>
      <c r="I51" s="66">
        <v>12586.078125</v>
      </c>
      <c r="J51" s="66">
        <v>12586.078125</v>
      </c>
      <c r="K51" s="29">
        <v>37758.234375</v>
      </c>
      <c r="L51" s="66">
        <v>12586.078125</v>
      </c>
      <c r="M51" s="66">
        <v>12586.078125</v>
      </c>
      <c r="N51" s="66">
        <v>12586.078125</v>
      </c>
      <c r="O51" s="29">
        <v>37758.234375</v>
      </c>
      <c r="P51" s="66">
        <v>12586.078125</v>
      </c>
      <c r="Q51" s="66">
        <v>12586.078125</v>
      </c>
      <c r="R51" s="66">
        <v>12586.078125</v>
      </c>
      <c r="S51" s="29">
        <v>37758.234375</v>
      </c>
      <c r="T51" s="66">
        <v>12586.078125</v>
      </c>
      <c r="U51" s="66">
        <v>12586.078125</v>
      </c>
      <c r="V51" s="66">
        <v>12586.078125</v>
      </c>
      <c r="W51" s="29">
        <v>37758.234375</v>
      </c>
      <c r="X51" s="116"/>
      <c r="Y51" s="9">
        <v>151032.9375</v>
      </c>
    </row>
    <row r="52" spans="1:25" ht="13" x14ac:dyDescent="0.15">
      <c r="B52" s="6" t="s">
        <v>31</v>
      </c>
      <c r="C52" s="110"/>
      <c r="D52" s="66">
        <v>0</v>
      </c>
      <c r="E52" s="28"/>
      <c r="F52" s="28"/>
      <c r="G52" s="28"/>
      <c r="H52" s="66">
        <v>0</v>
      </c>
      <c r="I52" s="66">
        <v>0</v>
      </c>
      <c r="J52" s="66">
        <v>0</v>
      </c>
      <c r="K52" s="29">
        <v>0</v>
      </c>
      <c r="L52" s="66">
        <v>0</v>
      </c>
      <c r="M52" s="66">
        <v>0</v>
      </c>
      <c r="N52" s="66">
        <v>0</v>
      </c>
      <c r="O52" s="29">
        <v>0</v>
      </c>
      <c r="P52" s="66">
        <v>0</v>
      </c>
      <c r="Q52" s="66">
        <v>0</v>
      </c>
      <c r="R52" s="66">
        <v>0</v>
      </c>
      <c r="S52" s="29">
        <v>0</v>
      </c>
      <c r="T52" s="66">
        <v>0</v>
      </c>
      <c r="U52" s="66">
        <v>0</v>
      </c>
      <c r="V52" s="66">
        <v>0</v>
      </c>
      <c r="W52" s="29">
        <v>0</v>
      </c>
      <c r="X52" s="116"/>
      <c r="Y52" s="9">
        <v>0</v>
      </c>
    </row>
    <row r="53" spans="1:25" ht="13" x14ac:dyDescent="0.15">
      <c r="B53" s="6" t="s">
        <v>159</v>
      </c>
      <c r="C53" s="110"/>
      <c r="D53" s="66">
        <v>215125.67</v>
      </c>
      <c r="E53" s="28"/>
      <c r="F53" s="28"/>
      <c r="G53" s="28"/>
      <c r="H53" s="66">
        <v>20875</v>
      </c>
      <c r="I53" s="66">
        <v>20875</v>
      </c>
      <c r="J53" s="66">
        <v>20875</v>
      </c>
      <c r="K53" s="29">
        <v>62625</v>
      </c>
      <c r="L53" s="66">
        <v>20875</v>
      </c>
      <c r="M53" s="66">
        <v>20875</v>
      </c>
      <c r="N53" s="66">
        <v>20875</v>
      </c>
      <c r="O53" s="29">
        <v>62625</v>
      </c>
      <c r="P53" s="66">
        <v>20875</v>
      </c>
      <c r="Q53" s="66">
        <v>20875</v>
      </c>
      <c r="R53" s="66">
        <v>20875</v>
      </c>
      <c r="S53" s="29">
        <v>62625</v>
      </c>
      <c r="T53" s="66">
        <v>20875</v>
      </c>
      <c r="U53" s="66">
        <v>20875</v>
      </c>
      <c r="V53" s="66">
        <v>20875</v>
      </c>
      <c r="W53" s="29">
        <v>62625</v>
      </c>
      <c r="X53" s="116"/>
      <c r="Y53" s="9">
        <v>250500</v>
      </c>
    </row>
    <row r="54" spans="1:25" ht="13" x14ac:dyDescent="0.15">
      <c r="B54" s="6" t="s">
        <v>160</v>
      </c>
      <c r="C54" s="110"/>
      <c r="D54" s="66">
        <v>219912.63999999998</v>
      </c>
      <c r="E54" s="28"/>
      <c r="F54" s="28"/>
      <c r="G54" s="28"/>
      <c r="H54" s="66">
        <v>18702.703125</v>
      </c>
      <c r="I54" s="66">
        <v>18702.703125</v>
      </c>
      <c r="J54" s="66">
        <v>18702.703125</v>
      </c>
      <c r="K54" s="29">
        <v>56108.109375</v>
      </c>
      <c r="L54" s="66">
        <v>18702.703125</v>
      </c>
      <c r="M54" s="66">
        <v>18702.703125</v>
      </c>
      <c r="N54" s="66">
        <v>18702.703125</v>
      </c>
      <c r="O54" s="29">
        <v>56108.109375</v>
      </c>
      <c r="P54" s="66">
        <v>18702.703125</v>
      </c>
      <c r="Q54" s="66">
        <v>18702.703125</v>
      </c>
      <c r="R54" s="66">
        <v>18702.703125</v>
      </c>
      <c r="S54" s="29">
        <v>56108.109375</v>
      </c>
      <c r="T54" s="66">
        <v>18702.703125</v>
      </c>
      <c r="U54" s="66">
        <v>18702.703125</v>
      </c>
      <c r="V54" s="66">
        <v>18702.703125</v>
      </c>
      <c r="W54" s="29">
        <v>56108.109375</v>
      </c>
      <c r="X54" s="116"/>
      <c r="Y54" s="9">
        <v>224432.4375</v>
      </c>
    </row>
    <row r="55" spans="1:25" ht="13" x14ac:dyDescent="0.15">
      <c r="B55" s="6" t="s">
        <v>33</v>
      </c>
      <c r="C55" s="110"/>
      <c r="D55" s="66">
        <v>0</v>
      </c>
      <c r="E55" s="28"/>
      <c r="F55" s="28"/>
      <c r="G55" s="28"/>
      <c r="H55" s="66">
        <v>0</v>
      </c>
      <c r="I55" s="66">
        <v>0</v>
      </c>
      <c r="J55" s="66">
        <v>0</v>
      </c>
      <c r="K55" s="29">
        <v>0</v>
      </c>
      <c r="L55" s="66">
        <v>0</v>
      </c>
      <c r="M55" s="66">
        <v>0</v>
      </c>
      <c r="N55" s="66">
        <v>0</v>
      </c>
      <c r="O55" s="29">
        <v>0</v>
      </c>
      <c r="P55" s="66">
        <v>0</v>
      </c>
      <c r="Q55" s="66">
        <v>0</v>
      </c>
      <c r="R55" s="66">
        <v>0</v>
      </c>
      <c r="S55" s="29">
        <v>0</v>
      </c>
      <c r="T55" s="66">
        <v>0</v>
      </c>
      <c r="U55" s="66">
        <v>0</v>
      </c>
      <c r="V55" s="66">
        <v>0</v>
      </c>
      <c r="W55" s="29">
        <v>0</v>
      </c>
      <c r="X55" s="116"/>
      <c r="Y55" s="9">
        <v>0</v>
      </c>
    </row>
    <row r="56" spans="1:25" ht="13" x14ac:dyDescent="0.15">
      <c r="B56" s="6" t="s">
        <v>161</v>
      </c>
      <c r="C56" s="110"/>
      <c r="D56" s="66">
        <v>0</v>
      </c>
      <c r="E56" s="28"/>
      <c r="F56" s="28"/>
      <c r="G56" s="28"/>
      <c r="H56" s="66">
        <v>0</v>
      </c>
      <c r="I56" s="66">
        <v>0</v>
      </c>
      <c r="J56" s="66">
        <v>0</v>
      </c>
      <c r="K56" s="29">
        <v>0</v>
      </c>
      <c r="L56" s="66">
        <v>0</v>
      </c>
      <c r="M56" s="66">
        <v>0</v>
      </c>
      <c r="N56" s="66">
        <v>0</v>
      </c>
      <c r="O56" s="29">
        <v>0</v>
      </c>
      <c r="P56" s="66">
        <v>0</v>
      </c>
      <c r="Q56" s="66">
        <v>0</v>
      </c>
      <c r="R56" s="66">
        <v>0</v>
      </c>
      <c r="S56" s="29">
        <v>0</v>
      </c>
      <c r="T56" s="66">
        <v>0</v>
      </c>
      <c r="U56" s="66">
        <v>0</v>
      </c>
      <c r="V56" s="66">
        <v>0</v>
      </c>
      <c r="W56" s="29">
        <v>0</v>
      </c>
      <c r="X56" s="116"/>
      <c r="Y56" s="9">
        <v>0</v>
      </c>
    </row>
    <row r="57" spans="1:25" ht="13" x14ac:dyDescent="0.15">
      <c r="B57" s="6" t="s">
        <v>162</v>
      </c>
      <c r="C57" s="110"/>
      <c r="D57" s="66">
        <v>218189.18124999997</v>
      </c>
      <c r="E57" s="28"/>
      <c r="F57" s="28"/>
      <c r="G57" s="28"/>
      <c r="H57" s="66">
        <v>19111.993489583332</v>
      </c>
      <c r="I57" s="66">
        <v>19111.993489583332</v>
      </c>
      <c r="J57" s="66">
        <v>19111.993489583332</v>
      </c>
      <c r="K57" s="29">
        <v>57335.98046875</v>
      </c>
      <c r="L57" s="66">
        <v>19111.993489583332</v>
      </c>
      <c r="M57" s="66">
        <v>19111.993489583332</v>
      </c>
      <c r="N57" s="66">
        <v>19111.993489583332</v>
      </c>
      <c r="O57" s="29">
        <v>57335.98046875</v>
      </c>
      <c r="P57" s="66">
        <v>19111.993489583332</v>
      </c>
      <c r="Q57" s="66">
        <v>19111.993489583332</v>
      </c>
      <c r="R57" s="66">
        <v>19111.993489583332</v>
      </c>
      <c r="S57" s="29">
        <v>57335.98046875</v>
      </c>
      <c r="T57" s="66">
        <v>19111.993489583332</v>
      </c>
      <c r="U57" s="66">
        <v>19111.993489583332</v>
      </c>
      <c r="V57" s="66">
        <v>19111.993489583332</v>
      </c>
      <c r="W57" s="29">
        <v>57335.98046875</v>
      </c>
      <c r="X57" s="116"/>
      <c r="Y57" s="9">
        <v>229343.921875</v>
      </c>
    </row>
    <row r="58" spans="1:25" ht="13" x14ac:dyDescent="0.15">
      <c r="B58" s="6" t="s">
        <v>34</v>
      </c>
      <c r="C58" s="110"/>
      <c r="D58" s="66">
        <v>385186.68941406254</v>
      </c>
      <c r="E58" s="28"/>
      <c r="F58" s="28"/>
      <c r="G58" s="28"/>
      <c r="H58" s="66">
        <v>36221.63916015625</v>
      </c>
      <c r="I58" s="66">
        <v>36221.63916015625</v>
      </c>
      <c r="J58" s="66">
        <v>36221.63916015625</v>
      </c>
      <c r="K58" s="29">
        <v>108664.91748046875</v>
      </c>
      <c r="L58" s="66">
        <v>36221.63916015625</v>
      </c>
      <c r="M58" s="66">
        <v>36221.63916015625</v>
      </c>
      <c r="N58" s="66">
        <v>36221.63916015625</v>
      </c>
      <c r="O58" s="29">
        <v>108664.91748046875</v>
      </c>
      <c r="P58" s="66">
        <v>36221.63916015625</v>
      </c>
      <c r="Q58" s="66">
        <v>36221.63916015625</v>
      </c>
      <c r="R58" s="66">
        <v>36221.63916015625</v>
      </c>
      <c r="S58" s="29">
        <v>108664.91748046875</v>
      </c>
      <c r="T58" s="66">
        <v>136221.63916015625</v>
      </c>
      <c r="U58" s="66">
        <v>136221.63916015625</v>
      </c>
      <c r="V58" s="66">
        <v>136221.63916015625</v>
      </c>
      <c r="W58" s="29">
        <v>408664.91748046875</v>
      </c>
      <c r="X58" s="116"/>
      <c r="Y58" s="10">
        <v>734659.669921875</v>
      </c>
    </row>
    <row r="59" spans="1:25" ht="13" x14ac:dyDescent="0.15">
      <c r="B59" s="117" t="s">
        <v>35</v>
      </c>
      <c r="C59" s="110"/>
      <c r="D59" s="118">
        <v>1469480.5516015624</v>
      </c>
      <c r="E59" s="122"/>
      <c r="F59" s="122"/>
      <c r="G59" s="122"/>
      <c r="H59" s="128">
        <v>146216.11669921875</v>
      </c>
      <c r="I59" s="128">
        <v>146216.11669921875</v>
      </c>
      <c r="J59" s="128">
        <v>146216.11669921875</v>
      </c>
      <c r="K59" s="128">
        <v>438648.35009765625</v>
      </c>
      <c r="L59" s="128">
        <v>146216.11669921875</v>
      </c>
      <c r="M59" s="128">
        <v>146216.11669921875</v>
      </c>
      <c r="N59" s="128">
        <v>146216.11669921875</v>
      </c>
      <c r="O59" s="128">
        <v>438648.35009765625</v>
      </c>
      <c r="P59" s="128">
        <v>146216.11669921875</v>
      </c>
      <c r="Q59" s="128">
        <v>146216.11669921875</v>
      </c>
      <c r="R59" s="128">
        <v>146216.11669921875</v>
      </c>
      <c r="S59" s="128">
        <v>438648.35009765625</v>
      </c>
      <c r="T59" s="128">
        <v>246216.11669921875</v>
      </c>
      <c r="U59" s="128">
        <v>246216.11669921875</v>
      </c>
      <c r="V59" s="128">
        <v>246216.11669921875</v>
      </c>
      <c r="W59" s="128">
        <v>738648.35009765625</v>
      </c>
      <c r="X59" s="116"/>
      <c r="Y59" s="9">
        <v>2054593.400390625</v>
      </c>
    </row>
    <row r="60" spans="1:25" ht="13" x14ac:dyDescent="0.15">
      <c r="B60" s="24"/>
      <c r="C60" s="110"/>
      <c r="D60" s="127"/>
      <c r="E60" s="121"/>
      <c r="F60" s="121"/>
      <c r="G60" s="121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16"/>
      <c r="Y60" s="9"/>
    </row>
    <row r="61" spans="1:25" ht="13" x14ac:dyDescent="0.15">
      <c r="B61" s="117" t="s">
        <v>163</v>
      </c>
      <c r="C61" s="110"/>
      <c r="D61" s="118">
        <v>23525813.555497311</v>
      </c>
      <c r="E61" s="122"/>
      <c r="F61" s="122"/>
      <c r="G61" s="122"/>
      <c r="H61" s="128">
        <v>1287988.7286671747</v>
      </c>
      <c r="I61" s="128">
        <v>1646897.4683956667</v>
      </c>
      <c r="J61" s="128">
        <v>2172701.8709443286</v>
      </c>
      <c r="K61" s="128">
        <v>5107588.0680071693</v>
      </c>
      <c r="L61" s="128">
        <v>2021785.2595931366</v>
      </c>
      <c r="M61" s="128">
        <v>2009970.9411412431</v>
      </c>
      <c r="N61" s="128">
        <v>2006840.1354534135</v>
      </c>
      <c r="O61" s="128">
        <v>6038596.3361877929</v>
      </c>
      <c r="P61" s="128">
        <v>2006829.2254871447</v>
      </c>
      <c r="Q61" s="128">
        <v>2009938.2109710444</v>
      </c>
      <c r="R61" s="128">
        <v>2028646.8916323637</v>
      </c>
      <c r="S61" s="128">
        <v>6045414.3280905532</v>
      </c>
      <c r="T61" s="128">
        <v>2150929.4505303227</v>
      </c>
      <c r="U61" s="128">
        <v>2167609.171040155</v>
      </c>
      <c r="V61" s="128">
        <v>3218188.7219496686</v>
      </c>
      <c r="W61" s="31">
        <v>7536727.3435201468</v>
      </c>
      <c r="X61" s="116"/>
      <c r="Y61" s="10">
        <v>24728326.07580566</v>
      </c>
    </row>
    <row r="62" spans="1:25" ht="12.75" customHeight="1" x14ac:dyDescent="0.15">
      <c r="A62" s="24" t="s">
        <v>164</v>
      </c>
      <c r="B62" s="117"/>
      <c r="C62" s="110"/>
      <c r="D62" s="118">
        <v>1874643.682715524</v>
      </c>
      <c r="E62" s="122"/>
      <c r="F62" s="122"/>
      <c r="G62" s="122"/>
      <c r="H62" s="128">
        <v>834542.4041453253</v>
      </c>
      <c r="I62" s="128">
        <v>246132.15000711079</v>
      </c>
      <c r="J62" s="128">
        <v>-214822.72758495365</v>
      </c>
      <c r="K62" s="128">
        <v>865851.82656748313</v>
      </c>
      <c r="L62" s="128">
        <v>-66225.344011539361</v>
      </c>
      <c r="M62" s="128">
        <v>58677.450197929749</v>
      </c>
      <c r="N62" s="128">
        <v>-30545.591210200218</v>
      </c>
      <c r="O62" s="128">
        <v>-38093.485023809597</v>
      </c>
      <c r="P62" s="128">
        <v>685693.38392126979</v>
      </c>
      <c r="Q62" s="128">
        <v>70993.856073547155</v>
      </c>
      <c r="R62" s="128">
        <v>66200.542078894563</v>
      </c>
      <c r="S62" s="128">
        <v>822887.78207371105</v>
      </c>
      <c r="T62" s="128">
        <v>-69997.383485731203</v>
      </c>
      <c r="U62" s="128">
        <v>-79719.420662230114</v>
      </c>
      <c r="V62" s="128">
        <v>-1142318.0131950078</v>
      </c>
      <c r="W62" s="128">
        <v>-1292034.8173429696</v>
      </c>
      <c r="X62" s="116"/>
      <c r="Y62" s="9">
        <v>358611.30627441499</v>
      </c>
    </row>
    <row r="63" spans="1:25" ht="12.75" customHeight="1" x14ac:dyDescent="0.15">
      <c r="A63" s="24"/>
      <c r="B63" s="24"/>
      <c r="C63" s="110"/>
      <c r="D63" s="129"/>
      <c r="E63" s="122"/>
      <c r="F63" s="122"/>
      <c r="G63" s="122"/>
      <c r="H63" s="130"/>
      <c r="I63" s="130"/>
      <c r="J63" s="130"/>
      <c r="K63" s="122"/>
      <c r="L63" s="130"/>
      <c r="M63" s="130"/>
      <c r="N63" s="130"/>
      <c r="O63" s="122"/>
      <c r="P63" s="130"/>
      <c r="Q63" s="130"/>
      <c r="R63" s="130"/>
      <c r="S63" s="122"/>
      <c r="T63" s="130"/>
      <c r="U63" s="130"/>
      <c r="V63" s="130"/>
      <c r="W63" s="122"/>
      <c r="X63" s="116"/>
      <c r="Y63" s="9"/>
    </row>
    <row r="64" spans="1:25" ht="13" x14ac:dyDescent="0.15">
      <c r="A64" s="24" t="s">
        <v>36</v>
      </c>
      <c r="B64" s="117"/>
      <c r="C64" s="110"/>
      <c r="D64" s="118">
        <v>1874643.682715524</v>
      </c>
      <c r="E64" s="64"/>
      <c r="F64" s="64"/>
      <c r="G64" s="64"/>
      <c r="H64" s="131">
        <v>834542.4041453253</v>
      </c>
      <c r="I64" s="131">
        <v>246132.15000711079</v>
      </c>
      <c r="J64" s="131">
        <v>-214822.72758495365</v>
      </c>
      <c r="K64" s="131">
        <v>865851.82656748313</v>
      </c>
      <c r="L64" s="131">
        <v>-66225.344011539361</v>
      </c>
      <c r="M64" s="131">
        <v>58677.450197929749</v>
      </c>
      <c r="N64" s="131">
        <v>-30545.591210200218</v>
      </c>
      <c r="O64" s="131">
        <v>-38093.485023809597</v>
      </c>
      <c r="P64" s="131">
        <v>685693.38392126979</v>
      </c>
      <c r="Q64" s="131">
        <v>70993.856073547155</v>
      </c>
      <c r="R64" s="131">
        <v>66200.542078894563</v>
      </c>
      <c r="S64" s="131">
        <v>822887.78207371105</v>
      </c>
      <c r="T64" s="131">
        <v>-69997.383485731203</v>
      </c>
      <c r="U64" s="131">
        <v>-79719.420662230114</v>
      </c>
      <c r="V64" s="131">
        <v>-1142318.0131950078</v>
      </c>
      <c r="W64" s="131">
        <v>-1292034.8173429696</v>
      </c>
      <c r="X64" s="132"/>
      <c r="Y64" s="133">
        <v>358611.30627441499</v>
      </c>
    </row>
  </sheetData>
  <pageMargins left="0.75" right="0.35" top="0.5" bottom="0.5" header="0.5" footer="0.5"/>
  <pageSetup scale="26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AC70"/>
  <sheetViews>
    <sheetView showGridLines="0" zoomScale="150" zoomScaleNormal="150" workbookViewId="0"/>
  </sheetViews>
  <sheetFormatPr baseColWidth="10" defaultColWidth="9.1640625" defaultRowHeight="12.75" customHeight="1" x14ac:dyDescent="0.15"/>
  <cols>
    <col min="1" max="1" width="1.83203125" style="6" customWidth="1"/>
    <col min="2" max="2" width="44.33203125" style="6" bestFit="1" customWidth="1"/>
    <col min="3" max="3" width="2.83203125" style="6" customWidth="1"/>
    <col min="4" max="4" width="10.6640625" style="6" customWidth="1"/>
    <col min="5" max="5" width="2.83203125" style="2" customWidth="1"/>
    <col min="6" max="8" width="10.6640625" style="6" hidden="1" customWidth="1"/>
    <col min="9" max="9" width="10.6640625" style="6" customWidth="1"/>
    <col min="10" max="12" width="10.6640625" style="6" hidden="1" customWidth="1"/>
    <col min="13" max="13" width="10.6640625" style="6" customWidth="1"/>
    <col min="14" max="16" width="10.6640625" style="6" hidden="1" customWidth="1"/>
    <col min="17" max="17" width="10.6640625" style="6" customWidth="1"/>
    <col min="18" max="20" width="10.6640625" style="6" hidden="1" customWidth="1"/>
    <col min="21" max="21" width="10.6640625" style="6" customWidth="1"/>
    <col min="22" max="22" width="2.6640625" style="6" customWidth="1"/>
    <col min="23" max="25" width="9.6640625" style="6" bestFit="1" customWidth="1"/>
    <col min="26" max="26" width="1.83203125" style="6" customWidth="1"/>
    <col min="27" max="16384" width="9.1640625" style="6"/>
  </cols>
  <sheetData>
    <row r="1" spans="1:29" ht="12.75" customHeight="1" x14ac:dyDescent="0.15">
      <c r="A1" s="24" t="str">
        <f>'Cover Sheet'!A2</f>
        <v>Capital City PCS</v>
      </c>
    </row>
    <row r="2" spans="1:29" ht="13" x14ac:dyDescent="0.15">
      <c r="A2" s="6" t="str">
        <f>'Cover Sheet'!A8&amp;" "&amp;'Cover Sheet'!$A$9&amp;" Financials"</f>
        <v>FY21 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14"/>
      <c r="X2" s="2"/>
      <c r="Y2" s="36"/>
    </row>
    <row r="3" spans="1:29" ht="13" x14ac:dyDescent="0.15">
      <c r="A3" s="7"/>
      <c r="B3" s="8"/>
      <c r="C3" s="7"/>
      <c r="D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7"/>
      <c r="W3" s="8"/>
      <c r="X3" s="7"/>
      <c r="Y3" s="8"/>
    </row>
    <row r="4" spans="1:29" ht="13" x14ac:dyDescent="0.15">
      <c r="A4" s="2"/>
      <c r="B4" s="2"/>
      <c r="C4" s="7"/>
      <c r="D4" s="11" t="s">
        <v>147</v>
      </c>
      <c r="E4" s="12"/>
      <c r="F4" s="11" t="s">
        <v>135</v>
      </c>
      <c r="G4" s="11" t="s">
        <v>136</v>
      </c>
      <c r="H4" s="11" t="s">
        <v>137</v>
      </c>
      <c r="I4" s="11" t="s">
        <v>82</v>
      </c>
      <c r="J4" s="11" t="s">
        <v>138</v>
      </c>
      <c r="K4" s="11" t="s">
        <v>139</v>
      </c>
      <c r="L4" s="11" t="s">
        <v>140</v>
      </c>
      <c r="M4" s="11" t="s">
        <v>83</v>
      </c>
      <c r="N4" s="11" t="s">
        <v>141</v>
      </c>
      <c r="O4" s="11" t="s">
        <v>142</v>
      </c>
      <c r="P4" s="11" t="s">
        <v>143</v>
      </c>
      <c r="Q4" s="11" t="s">
        <v>84</v>
      </c>
      <c r="R4" s="11" t="s">
        <v>144</v>
      </c>
      <c r="S4" s="11" t="s">
        <v>145</v>
      </c>
      <c r="T4" s="11" t="s">
        <v>146</v>
      </c>
      <c r="U4" s="11" t="s">
        <v>85</v>
      </c>
      <c r="V4" s="7"/>
      <c r="W4" s="37"/>
      <c r="X4" s="38" t="s">
        <v>0</v>
      </c>
      <c r="Y4" s="37"/>
      <c r="AA4" s="24" t="s">
        <v>149</v>
      </c>
    </row>
    <row r="5" spans="1:29" ht="16" x14ac:dyDescent="0.15">
      <c r="B5" s="2"/>
      <c r="C5" s="7"/>
      <c r="D5" s="13" t="s">
        <v>37</v>
      </c>
      <c r="E5" s="14"/>
      <c r="F5" s="13" t="s">
        <v>37</v>
      </c>
      <c r="G5" s="13" t="s">
        <v>37</v>
      </c>
      <c r="H5" s="13" t="s">
        <v>37</v>
      </c>
      <c r="I5" s="13" t="s">
        <v>37</v>
      </c>
      <c r="J5" s="13" t="s">
        <v>37</v>
      </c>
      <c r="K5" s="13" t="s">
        <v>37</v>
      </c>
      <c r="L5" s="13" t="s">
        <v>37</v>
      </c>
      <c r="M5" s="13" t="s">
        <v>37</v>
      </c>
      <c r="N5" s="13" t="s">
        <v>37</v>
      </c>
      <c r="O5" s="13" t="s">
        <v>37</v>
      </c>
      <c r="P5" s="13" t="s">
        <v>37</v>
      </c>
      <c r="Q5" s="13" t="s">
        <v>37</v>
      </c>
      <c r="R5" s="13" t="s">
        <v>37</v>
      </c>
      <c r="S5" s="13" t="s">
        <v>37</v>
      </c>
      <c r="T5" s="13" t="s">
        <v>37</v>
      </c>
      <c r="U5" s="13" t="s">
        <v>37</v>
      </c>
      <c r="V5" s="7"/>
      <c r="W5" s="13" t="s">
        <v>1</v>
      </c>
      <c r="X5" s="13" t="s">
        <v>2</v>
      </c>
      <c r="Y5" s="13" t="s">
        <v>3</v>
      </c>
      <c r="AA5" s="6" t="s">
        <v>150</v>
      </c>
      <c r="AC5" s="73" t="s">
        <v>171</v>
      </c>
    </row>
    <row r="6" spans="1:29" ht="13" x14ac:dyDescent="0.15">
      <c r="A6" s="15" t="s">
        <v>4</v>
      </c>
      <c r="B6" s="2"/>
      <c r="C6" s="7"/>
      <c r="V6" s="7"/>
      <c r="W6" s="14"/>
      <c r="X6" s="14"/>
      <c r="Y6" s="14"/>
    </row>
    <row r="7" spans="1:29" ht="13" x14ac:dyDescent="0.15">
      <c r="A7" s="8"/>
      <c r="B7" s="8" t="s">
        <v>151</v>
      </c>
      <c r="C7" s="7"/>
      <c r="D7" s="16"/>
      <c r="E7" s="17"/>
      <c r="F7" s="16"/>
      <c r="G7" s="16"/>
      <c r="H7" s="16"/>
      <c r="I7" s="17">
        <f>SUM(F7:H7)</f>
        <v>0</v>
      </c>
      <c r="J7" s="16"/>
      <c r="K7" s="16"/>
      <c r="L7" s="16"/>
      <c r="M7" s="17">
        <f>SUM(J7:L7)</f>
        <v>0</v>
      </c>
      <c r="N7" s="16"/>
      <c r="O7" s="16"/>
      <c r="P7" s="16"/>
      <c r="Q7" s="17">
        <f>SUM(N7:P7)</f>
        <v>0</v>
      </c>
      <c r="R7" s="16"/>
      <c r="S7" s="16"/>
      <c r="T7" s="16"/>
      <c r="U7" s="17">
        <f>SUM(R7:T7)</f>
        <v>0</v>
      </c>
      <c r="V7" s="7"/>
      <c r="W7" s="17">
        <f>SUM(I7,M7,Q7,U7)</f>
        <v>0</v>
      </c>
      <c r="X7" s="17" t="e">
        <f>IF('Cover Sheet'!$A$9=References!$A$3,#REF!,IF('Cover Sheet'!$A$9=References!$A$4,SUM(#REF!,#REF!),IF('Cover Sheet'!$A$9=References!$A$5,SUM(#REF!,#REF!,#REF!),SUM(#REF!,#REF!,#REF!,#REF!))))</f>
        <v>#REF!</v>
      </c>
      <c r="Y7" s="29" t="e">
        <f>W7-X7</f>
        <v>#REF!</v>
      </c>
      <c r="AA7" s="17" t="e">
        <f>IF('Cover Sheet'!$A$9=References!$A$3,#REF!,IF('Cover Sheet'!$A$9=References!$A$4,SUM(#REF!,#REF!),IF('Cover Sheet'!$A$9=References!$A$5,SUM(#REF!,#REF!,#REF!),SUM(#REF!,#REF!,#REF!,#REF!))))</f>
        <v>#REF!</v>
      </c>
    </row>
    <row r="8" spans="1:29" ht="13" x14ac:dyDescent="0.15">
      <c r="A8" s="8"/>
      <c r="B8" s="8" t="s">
        <v>152</v>
      </c>
      <c r="C8" s="7"/>
      <c r="D8" s="67"/>
      <c r="E8" s="17"/>
      <c r="F8" s="67"/>
      <c r="G8" s="67"/>
      <c r="H8" s="67"/>
      <c r="I8" s="17">
        <f>SUM(F8:H8)</f>
        <v>0</v>
      </c>
      <c r="J8" s="67"/>
      <c r="K8" s="67"/>
      <c r="L8" s="67"/>
      <c r="M8" s="17">
        <f>SUM(J8:L8)</f>
        <v>0</v>
      </c>
      <c r="N8" s="67"/>
      <c r="O8" s="67"/>
      <c r="P8" s="67"/>
      <c r="Q8" s="17">
        <f>SUM(N8:P8)</f>
        <v>0</v>
      </c>
      <c r="R8" s="67"/>
      <c r="S8" s="67"/>
      <c r="T8" s="67"/>
      <c r="U8" s="17">
        <f>SUM(R8:T8)</f>
        <v>0</v>
      </c>
      <c r="V8" s="7"/>
      <c r="W8" s="17">
        <f>SUM(I8,M8,Q8,U8)</f>
        <v>0</v>
      </c>
      <c r="X8" s="17" t="e">
        <f>IF('Cover Sheet'!$A$9=References!$A$3,#REF!,IF('Cover Sheet'!$A$9=References!$A$4,SUM(#REF!,#REF!),IF('Cover Sheet'!$A$9=References!$A$5,SUM(#REF!,#REF!,#REF!),SUM(#REF!,#REF!,#REF!,#REF!))))</f>
        <v>#REF!</v>
      </c>
      <c r="Y8" s="29" t="e">
        <f>W8-X8</f>
        <v>#REF!</v>
      </c>
      <c r="AA8" s="17"/>
    </row>
    <row r="9" spans="1:29" ht="13" x14ac:dyDescent="0.15">
      <c r="A9" s="8"/>
      <c r="B9" s="8" t="s">
        <v>5</v>
      </c>
      <c r="C9" s="7"/>
      <c r="D9" s="16"/>
      <c r="E9" s="17"/>
      <c r="F9" s="16"/>
      <c r="G9" s="16"/>
      <c r="H9" s="16"/>
      <c r="I9" s="17">
        <f t="shared" ref="I9:I16" si="0">SUM(F9:H9)</f>
        <v>0</v>
      </c>
      <c r="J9" s="16"/>
      <c r="K9" s="16"/>
      <c r="L9" s="16"/>
      <c r="M9" s="17">
        <f t="shared" ref="M9:M16" si="1">SUM(J9:L9)</f>
        <v>0</v>
      </c>
      <c r="N9" s="16"/>
      <c r="O9" s="16"/>
      <c r="P9" s="16"/>
      <c r="Q9" s="17">
        <f t="shared" ref="Q9:Q16" si="2">SUM(N9:P9)</f>
        <v>0</v>
      </c>
      <c r="R9" s="16"/>
      <c r="S9" s="16"/>
      <c r="T9" s="16"/>
      <c r="U9" s="17">
        <f t="shared" ref="U9:U16" si="3">SUM(R9:T9)</f>
        <v>0</v>
      </c>
      <c r="V9" s="7"/>
      <c r="W9" s="17">
        <f t="shared" ref="W9:W15" si="4">SUM(I9,M9,Q9,U9)</f>
        <v>0</v>
      </c>
      <c r="X9" s="29" t="e">
        <f>IF('Cover Sheet'!$A$9=References!$A$3,#REF!,IF('Cover Sheet'!$A$9=References!$A$4,SUM(#REF!,#REF!),IF('Cover Sheet'!$A$9=References!$A$5,SUM(#REF!,#REF!,#REF!),SUM(#REF!,#REF!,#REF!,#REF!))))</f>
        <v>#REF!</v>
      </c>
      <c r="Y9" s="29" t="e">
        <f t="shared" ref="Y9:Y16" si="5">W9-X9</f>
        <v>#REF!</v>
      </c>
    </row>
    <row r="10" spans="1:29" ht="13" x14ac:dyDescent="0.15">
      <c r="A10" s="8"/>
      <c r="B10" s="8" t="s">
        <v>165</v>
      </c>
      <c r="C10" s="7"/>
      <c r="D10" s="16"/>
      <c r="E10" s="17"/>
      <c r="F10" s="16"/>
      <c r="G10" s="16"/>
      <c r="H10" s="16"/>
      <c r="I10" s="17">
        <f t="shared" si="0"/>
        <v>0</v>
      </c>
      <c r="J10" s="16"/>
      <c r="K10" s="16"/>
      <c r="L10" s="16"/>
      <c r="M10" s="17">
        <f t="shared" si="1"/>
        <v>0</v>
      </c>
      <c r="N10" s="16"/>
      <c r="O10" s="16"/>
      <c r="P10" s="16"/>
      <c r="Q10" s="17">
        <f t="shared" si="2"/>
        <v>0</v>
      </c>
      <c r="R10" s="16"/>
      <c r="S10" s="16"/>
      <c r="T10" s="16"/>
      <c r="U10" s="17">
        <f t="shared" si="3"/>
        <v>0</v>
      </c>
      <c r="V10" s="7"/>
      <c r="W10" s="17">
        <f t="shared" si="4"/>
        <v>0</v>
      </c>
      <c r="X10" s="29" t="e">
        <f>IF('Cover Sheet'!$A$9=References!$A$3,#REF!,IF('Cover Sheet'!$A$9=References!$A$4,SUM(#REF!,#REF!),IF('Cover Sheet'!$A$9=References!$A$5,SUM(#REF!,#REF!,#REF!),SUM(#REF!,#REF!,#REF!,#REF!))))</f>
        <v>#REF!</v>
      </c>
      <c r="Y10" s="29" t="e">
        <f t="shared" si="5"/>
        <v>#REF!</v>
      </c>
      <c r="AC10" s="24" t="s">
        <v>174</v>
      </c>
    </row>
    <row r="11" spans="1:29" ht="13" x14ac:dyDescent="0.15">
      <c r="A11" s="8"/>
      <c r="B11" s="8" t="s">
        <v>6</v>
      </c>
      <c r="C11" s="7"/>
      <c r="D11" s="16"/>
      <c r="E11" s="17"/>
      <c r="F11" s="16"/>
      <c r="G11" s="16"/>
      <c r="H11" s="16"/>
      <c r="I11" s="17">
        <f t="shared" si="0"/>
        <v>0</v>
      </c>
      <c r="J11" s="16"/>
      <c r="K11" s="16"/>
      <c r="L11" s="16"/>
      <c r="M11" s="17">
        <f t="shared" si="1"/>
        <v>0</v>
      </c>
      <c r="N11" s="16"/>
      <c r="O11" s="16"/>
      <c r="P11" s="16"/>
      <c r="Q11" s="17">
        <f t="shared" si="2"/>
        <v>0</v>
      </c>
      <c r="R11" s="16"/>
      <c r="S11" s="16"/>
      <c r="T11" s="16"/>
      <c r="U11" s="17">
        <f t="shared" si="3"/>
        <v>0</v>
      </c>
      <c r="V11" s="7"/>
      <c r="W11" s="17">
        <f t="shared" si="4"/>
        <v>0</v>
      </c>
      <c r="X11" s="29" t="e">
        <f>IF('Cover Sheet'!$A$9=References!$A$3,#REF!,IF('Cover Sheet'!$A$9=References!$A$4,SUM(#REF!,#REF!),IF('Cover Sheet'!$A$9=References!$A$5,SUM(#REF!,#REF!,#REF!),SUM(#REF!,#REF!,#REF!,#REF!))))</f>
        <v>#REF!</v>
      </c>
      <c r="Y11" s="29" t="e">
        <f t="shared" si="5"/>
        <v>#REF!</v>
      </c>
      <c r="AC11" s="24" t="s">
        <v>175</v>
      </c>
    </row>
    <row r="12" spans="1:29" ht="13" x14ac:dyDescent="0.15">
      <c r="A12" s="8"/>
      <c r="B12" s="8" t="s">
        <v>7</v>
      </c>
      <c r="C12" s="7"/>
      <c r="D12" s="16"/>
      <c r="E12" s="17"/>
      <c r="F12" s="16"/>
      <c r="G12" s="16"/>
      <c r="H12" s="16"/>
      <c r="I12" s="17">
        <f t="shared" si="0"/>
        <v>0</v>
      </c>
      <c r="J12" s="16"/>
      <c r="K12" s="16"/>
      <c r="L12" s="16"/>
      <c r="M12" s="17">
        <f t="shared" si="1"/>
        <v>0</v>
      </c>
      <c r="N12" s="16"/>
      <c r="O12" s="16"/>
      <c r="P12" s="16"/>
      <c r="Q12" s="17">
        <f t="shared" si="2"/>
        <v>0</v>
      </c>
      <c r="R12" s="16"/>
      <c r="S12" s="16"/>
      <c r="T12" s="16"/>
      <c r="U12" s="17">
        <f t="shared" si="3"/>
        <v>0</v>
      </c>
      <c r="V12" s="7"/>
      <c r="W12" s="17">
        <f t="shared" si="4"/>
        <v>0</v>
      </c>
      <c r="X12" s="29" t="e">
        <f>IF('Cover Sheet'!$A$9=References!$A$3,#REF!,IF('Cover Sheet'!$A$9=References!$A$4,SUM(#REF!,#REF!),IF('Cover Sheet'!$A$9=References!$A$5,SUM(#REF!,#REF!,#REF!),SUM(#REF!,#REF!,#REF!,#REF!))))</f>
        <v>#REF!</v>
      </c>
      <c r="Y12" s="29" t="e">
        <f t="shared" si="5"/>
        <v>#REF!</v>
      </c>
    </row>
    <row r="13" spans="1:29" ht="13" x14ac:dyDescent="0.15">
      <c r="A13" s="8"/>
      <c r="B13" s="8" t="s">
        <v>8</v>
      </c>
      <c r="C13" s="7"/>
      <c r="D13" s="16"/>
      <c r="E13" s="17"/>
      <c r="F13" s="16"/>
      <c r="G13" s="16"/>
      <c r="H13" s="16"/>
      <c r="I13" s="17">
        <f t="shared" si="0"/>
        <v>0</v>
      </c>
      <c r="J13" s="16"/>
      <c r="K13" s="16"/>
      <c r="L13" s="16"/>
      <c r="M13" s="17">
        <f t="shared" si="1"/>
        <v>0</v>
      </c>
      <c r="N13" s="16"/>
      <c r="O13" s="16"/>
      <c r="P13" s="16"/>
      <c r="Q13" s="17">
        <f t="shared" si="2"/>
        <v>0</v>
      </c>
      <c r="R13" s="16"/>
      <c r="S13" s="16"/>
      <c r="T13" s="16"/>
      <c r="U13" s="17">
        <f t="shared" si="3"/>
        <v>0</v>
      </c>
      <c r="V13" s="7"/>
      <c r="W13" s="17">
        <f t="shared" si="4"/>
        <v>0</v>
      </c>
      <c r="X13" s="29" t="e">
        <f>IF('Cover Sheet'!$A$9=References!$A$3,#REF!,IF('Cover Sheet'!$A$9=References!$A$4,SUM(#REF!,#REF!),IF('Cover Sheet'!$A$9=References!$A$5,SUM(#REF!,#REF!,#REF!),SUM(#REF!,#REF!,#REF!,#REF!))))</f>
        <v>#REF!</v>
      </c>
      <c r="Y13" s="29" t="e">
        <f t="shared" si="5"/>
        <v>#REF!</v>
      </c>
    </row>
    <row r="14" spans="1:29" ht="13" x14ac:dyDescent="0.15">
      <c r="A14" s="8"/>
      <c r="B14" s="8" t="s">
        <v>153</v>
      </c>
      <c r="C14" s="7"/>
      <c r="D14" s="67"/>
      <c r="E14" s="17"/>
      <c r="F14" s="67"/>
      <c r="G14" s="67"/>
      <c r="H14" s="67"/>
      <c r="I14" s="17">
        <f t="shared" si="0"/>
        <v>0</v>
      </c>
      <c r="J14" s="67"/>
      <c r="K14" s="67"/>
      <c r="L14" s="67"/>
      <c r="M14" s="17">
        <f t="shared" si="1"/>
        <v>0</v>
      </c>
      <c r="N14" s="67"/>
      <c r="O14" s="67"/>
      <c r="P14" s="67"/>
      <c r="Q14" s="17">
        <f t="shared" si="2"/>
        <v>0</v>
      </c>
      <c r="R14" s="67"/>
      <c r="S14" s="67"/>
      <c r="T14" s="67"/>
      <c r="U14" s="17">
        <f t="shared" si="3"/>
        <v>0</v>
      </c>
      <c r="V14" s="7"/>
      <c r="W14" s="17">
        <f t="shared" si="4"/>
        <v>0</v>
      </c>
      <c r="X14" s="29" t="e">
        <f>IF('Cover Sheet'!$A$9=References!$A$3,#REF!,IF('Cover Sheet'!$A$9=References!$A$4,SUM(#REF!,#REF!),IF('Cover Sheet'!$A$9=References!$A$5,SUM(#REF!,#REF!,#REF!),SUM(#REF!,#REF!,#REF!,#REF!))))</f>
        <v>#REF!</v>
      </c>
      <c r="Y14" s="29" t="e">
        <f t="shared" si="5"/>
        <v>#REF!</v>
      </c>
    </row>
    <row r="15" spans="1:29" ht="13" x14ac:dyDescent="0.15">
      <c r="A15" s="8"/>
      <c r="B15" s="8" t="s">
        <v>9</v>
      </c>
      <c r="C15" s="7"/>
      <c r="D15" s="16"/>
      <c r="E15" s="17"/>
      <c r="F15" s="16"/>
      <c r="G15" s="16"/>
      <c r="H15" s="16"/>
      <c r="I15" s="17">
        <f t="shared" si="0"/>
        <v>0</v>
      </c>
      <c r="J15" s="16"/>
      <c r="K15" s="16"/>
      <c r="L15" s="16"/>
      <c r="M15" s="17">
        <f t="shared" si="1"/>
        <v>0</v>
      </c>
      <c r="N15" s="16"/>
      <c r="O15" s="16"/>
      <c r="P15" s="16"/>
      <c r="Q15" s="17">
        <f t="shared" si="2"/>
        <v>0</v>
      </c>
      <c r="R15" s="16"/>
      <c r="S15" s="16"/>
      <c r="T15" s="16"/>
      <c r="U15" s="17">
        <f t="shared" si="3"/>
        <v>0</v>
      </c>
      <c r="V15" s="7"/>
      <c r="W15" s="17">
        <f t="shared" si="4"/>
        <v>0</v>
      </c>
      <c r="X15" s="29" t="e">
        <f>IF('Cover Sheet'!$A$9=References!$A$3,#REF!,IF('Cover Sheet'!$A$9=References!$A$4,SUM(#REF!,#REF!),IF('Cover Sheet'!$A$9=References!$A$5,SUM(#REF!,#REF!,#REF!),SUM(#REF!,#REF!,#REF!,#REF!))))</f>
        <v>#REF!</v>
      </c>
      <c r="Y15" s="29" t="e">
        <f t="shared" si="5"/>
        <v>#REF!</v>
      </c>
    </row>
    <row r="16" spans="1:29" ht="13" x14ac:dyDescent="0.15">
      <c r="A16" s="8"/>
      <c r="B16" s="18" t="s">
        <v>10</v>
      </c>
      <c r="C16" s="7"/>
      <c r="D16" s="19">
        <f>SUM(D7:D15)</f>
        <v>0</v>
      </c>
      <c r="E16" s="20"/>
      <c r="F16" s="19">
        <f>SUM(F7:F15)</f>
        <v>0</v>
      </c>
      <c r="G16" s="19">
        <f>SUM(G7:G15)</f>
        <v>0</v>
      </c>
      <c r="H16" s="19">
        <f>SUM(H7:H15)</f>
        <v>0</v>
      </c>
      <c r="I16" s="19">
        <f t="shared" si="0"/>
        <v>0</v>
      </c>
      <c r="J16" s="19">
        <f>SUM(J7:J15)</f>
        <v>0</v>
      </c>
      <c r="K16" s="19">
        <f>SUM(K7:K15)</f>
        <v>0</v>
      </c>
      <c r="L16" s="19">
        <f>SUM(L7:L15)</f>
        <v>0</v>
      </c>
      <c r="M16" s="19">
        <f t="shared" si="1"/>
        <v>0</v>
      </c>
      <c r="N16" s="19">
        <f>SUM(N7:N15)</f>
        <v>0</v>
      </c>
      <c r="O16" s="19">
        <f>SUM(O7:O15)</f>
        <v>0</v>
      </c>
      <c r="P16" s="19">
        <f>SUM(P7:P15)</f>
        <v>0</v>
      </c>
      <c r="Q16" s="19">
        <f t="shared" si="2"/>
        <v>0</v>
      </c>
      <c r="R16" s="19">
        <f>SUM(R7:R15)</f>
        <v>0</v>
      </c>
      <c r="S16" s="19">
        <f>SUM(S7:S15)</f>
        <v>0</v>
      </c>
      <c r="T16" s="19">
        <f>SUM(T7:T15)</f>
        <v>0</v>
      </c>
      <c r="U16" s="19">
        <f t="shared" si="3"/>
        <v>0</v>
      </c>
      <c r="V16" s="7"/>
      <c r="W16" s="19">
        <f>SUM(W7:W15)</f>
        <v>0</v>
      </c>
      <c r="X16" s="19" t="e">
        <f>SUM(X7:X15)</f>
        <v>#REF!</v>
      </c>
      <c r="Y16" s="19" t="e">
        <f t="shared" si="5"/>
        <v>#REF!</v>
      </c>
    </row>
    <row r="17" spans="1:25" ht="13" x14ac:dyDescent="0.15">
      <c r="A17" s="8"/>
      <c r="B17" s="21"/>
      <c r="C17" s="7"/>
      <c r="D17" s="22"/>
      <c r="E17" s="23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7"/>
      <c r="W17" s="22"/>
      <c r="X17" s="22"/>
      <c r="Y17" s="22"/>
    </row>
    <row r="18" spans="1:25" ht="13" x14ac:dyDescent="0.15">
      <c r="A18" s="24" t="s">
        <v>157</v>
      </c>
      <c r="B18" s="2"/>
      <c r="C18" s="7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7"/>
      <c r="W18" s="25"/>
      <c r="X18" s="25"/>
      <c r="Y18" s="25"/>
    </row>
    <row r="19" spans="1:25" ht="13" x14ac:dyDescent="0.15">
      <c r="A19" s="26" t="s">
        <v>11</v>
      </c>
      <c r="B19" s="2"/>
      <c r="C19" s="7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7"/>
      <c r="W19" s="2"/>
      <c r="X19" s="2"/>
      <c r="Y19" s="2"/>
    </row>
    <row r="20" spans="1:25" ht="13" x14ac:dyDescent="0.15">
      <c r="A20" s="8"/>
      <c r="B20" s="2" t="s">
        <v>12</v>
      </c>
      <c r="C20" s="7"/>
      <c r="D20" s="27"/>
      <c r="E20" s="28"/>
      <c r="F20" s="27"/>
      <c r="G20" s="27"/>
      <c r="H20" s="27"/>
      <c r="I20" s="29">
        <f t="shared" ref="I20:I27" si="6">SUM(F20:H20)</f>
        <v>0</v>
      </c>
      <c r="J20" s="27"/>
      <c r="K20" s="27"/>
      <c r="L20" s="27"/>
      <c r="M20" s="29">
        <f t="shared" ref="M20:M27" si="7">SUM(J20:L20)</f>
        <v>0</v>
      </c>
      <c r="N20" s="27"/>
      <c r="O20" s="27"/>
      <c r="P20" s="27"/>
      <c r="Q20" s="29">
        <f t="shared" ref="Q20:Q27" si="8">SUM(N20:P20)</f>
        <v>0</v>
      </c>
      <c r="R20" s="27"/>
      <c r="S20" s="27"/>
      <c r="T20" s="27"/>
      <c r="U20" s="29">
        <f t="shared" ref="U20:U27" si="9">SUM(R20:T20)</f>
        <v>0</v>
      </c>
      <c r="V20" s="7"/>
      <c r="W20" s="17">
        <f t="shared" ref="W20:W26" si="10">SUM(I20,M20,Q20,U20)</f>
        <v>0</v>
      </c>
      <c r="X20" s="29" t="e">
        <f>IF('Cover Sheet'!$A$9=References!$A$3,#REF!,IF('Cover Sheet'!$A$9=References!$A$4,SUM(#REF!,#REF!),IF('Cover Sheet'!$A$9=References!$A$5,SUM(#REF!,#REF!,#REF!),SUM(#REF!,#REF!,#REF!,#REF!))))</f>
        <v>#REF!</v>
      </c>
      <c r="Y20" s="29" t="e">
        <f>X20-W20</f>
        <v>#REF!</v>
      </c>
    </row>
    <row r="21" spans="1:25" ht="13" x14ac:dyDescent="0.15">
      <c r="A21" s="8"/>
      <c r="B21" s="2" t="s">
        <v>13</v>
      </c>
      <c r="C21" s="7"/>
      <c r="D21" s="27"/>
      <c r="E21" s="28"/>
      <c r="F21" s="27"/>
      <c r="G21" s="27"/>
      <c r="H21" s="27"/>
      <c r="I21" s="29">
        <f t="shared" si="6"/>
        <v>0</v>
      </c>
      <c r="J21" s="27"/>
      <c r="K21" s="27"/>
      <c r="L21" s="27"/>
      <c r="M21" s="29">
        <f t="shared" si="7"/>
        <v>0</v>
      </c>
      <c r="N21" s="27"/>
      <c r="O21" s="27"/>
      <c r="P21" s="27"/>
      <c r="Q21" s="29">
        <f t="shared" si="8"/>
        <v>0</v>
      </c>
      <c r="R21" s="27"/>
      <c r="S21" s="27"/>
      <c r="T21" s="27"/>
      <c r="U21" s="29">
        <f t="shared" si="9"/>
        <v>0</v>
      </c>
      <c r="V21" s="7"/>
      <c r="W21" s="17">
        <f t="shared" si="10"/>
        <v>0</v>
      </c>
      <c r="X21" s="29" t="e">
        <f>IF('Cover Sheet'!$A$9=References!$A$3,#REF!,IF('Cover Sheet'!$A$9=References!$A$4,SUM(#REF!,#REF!),IF('Cover Sheet'!$A$9=References!$A$5,SUM(#REF!,#REF!,#REF!),SUM(#REF!,#REF!,#REF!,#REF!))))</f>
        <v>#REF!</v>
      </c>
      <c r="Y21" s="29" t="e">
        <f t="shared" ref="Y21:Y26" si="11">X21-W21</f>
        <v>#REF!</v>
      </c>
    </row>
    <row r="22" spans="1:25" ht="13" x14ac:dyDescent="0.15">
      <c r="A22" s="8"/>
      <c r="B22" s="2" t="s">
        <v>14</v>
      </c>
      <c r="C22" s="7"/>
      <c r="D22" s="27"/>
      <c r="E22" s="28"/>
      <c r="F22" s="27"/>
      <c r="G22" s="27"/>
      <c r="H22" s="27"/>
      <c r="I22" s="29">
        <f t="shared" si="6"/>
        <v>0</v>
      </c>
      <c r="J22" s="27"/>
      <c r="K22" s="27"/>
      <c r="L22" s="27"/>
      <c r="M22" s="29">
        <f t="shared" si="7"/>
        <v>0</v>
      </c>
      <c r="N22" s="27"/>
      <c r="O22" s="27"/>
      <c r="P22" s="27"/>
      <c r="Q22" s="29">
        <f t="shared" si="8"/>
        <v>0</v>
      </c>
      <c r="R22" s="27"/>
      <c r="S22" s="27"/>
      <c r="T22" s="27"/>
      <c r="U22" s="29">
        <f t="shared" si="9"/>
        <v>0</v>
      </c>
      <c r="V22" s="7"/>
      <c r="W22" s="17">
        <f t="shared" si="10"/>
        <v>0</v>
      </c>
      <c r="X22" s="29" t="e">
        <f>IF('Cover Sheet'!$A$9=References!$A$3,#REF!,IF('Cover Sheet'!$A$9=References!$A$4,SUM(#REF!,#REF!),IF('Cover Sheet'!$A$9=References!$A$5,SUM(#REF!,#REF!,#REF!),SUM(#REF!,#REF!,#REF!,#REF!))))</f>
        <v>#REF!</v>
      </c>
      <c r="Y22" s="29" t="e">
        <f t="shared" si="11"/>
        <v>#REF!</v>
      </c>
    </row>
    <row r="23" spans="1:25" ht="13" x14ac:dyDescent="0.15">
      <c r="A23" s="8"/>
      <c r="B23" s="2" t="s">
        <v>15</v>
      </c>
      <c r="C23" s="7"/>
      <c r="D23" s="27"/>
      <c r="E23" s="28"/>
      <c r="F23" s="27"/>
      <c r="G23" s="27"/>
      <c r="H23" s="27"/>
      <c r="I23" s="29">
        <f t="shared" si="6"/>
        <v>0</v>
      </c>
      <c r="J23" s="27"/>
      <c r="K23" s="27"/>
      <c r="L23" s="27"/>
      <c r="M23" s="29">
        <f t="shared" si="7"/>
        <v>0</v>
      </c>
      <c r="N23" s="27"/>
      <c r="O23" s="27"/>
      <c r="P23" s="27"/>
      <c r="Q23" s="29">
        <f t="shared" si="8"/>
        <v>0</v>
      </c>
      <c r="R23" s="27"/>
      <c r="S23" s="27"/>
      <c r="T23" s="27"/>
      <c r="U23" s="29">
        <f t="shared" si="9"/>
        <v>0</v>
      </c>
      <c r="V23" s="7"/>
      <c r="W23" s="17">
        <f t="shared" si="10"/>
        <v>0</v>
      </c>
      <c r="X23" s="29" t="e">
        <f>IF('Cover Sheet'!$A$9=References!$A$3,#REF!,IF('Cover Sheet'!$A$9=References!$A$4,SUM(#REF!,#REF!),IF('Cover Sheet'!$A$9=References!$A$5,SUM(#REF!,#REF!,#REF!),SUM(#REF!,#REF!,#REF!,#REF!))))</f>
        <v>#REF!</v>
      </c>
      <c r="Y23" s="29" t="e">
        <f t="shared" si="11"/>
        <v>#REF!</v>
      </c>
    </row>
    <row r="24" spans="1:25" ht="13" x14ac:dyDescent="0.15">
      <c r="A24" s="8"/>
      <c r="B24" s="2" t="s">
        <v>16</v>
      </c>
      <c r="C24" s="7"/>
      <c r="D24" s="27"/>
      <c r="E24" s="28"/>
      <c r="F24" s="27"/>
      <c r="G24" s="27"/>
      <c r="H24" s="27"/>
      <c r="I24" s="29">
        <f t="shared" si="6"/>
        <v>0</v>
      </c>
      <c r="J24" s="27"/>
      <c r="K24" s="27"/>
      <c r="L24" s="27"/>
      <c r="M24" s="29">
        <f t="shared" si="7"/>
        <v>0</v>
      </c>
      <c r="N24" s="27"/>
      <c r="O24" s="27"/>
      <c r="P24" s="27"/>
      <c r="Q24" s="29">
        <f t="shared" si="8"/>
        <v>0</v>
      </c>
      <c r="R24" s="27"/>
      <c r="S24" s="27"/>
      <c r="T24" s="27"/>
      <c r="U24" s="29">
        <f t="shared" si="9"/>
        <v>0</v>
      </c>
      <c r="V24" s="7"/>
      <c r="W24" s="17">
        <f t="shared" si="10"/>
        <v>0</v>
      </c>
      <c r="X24" s="29" t="e">
        <f>IF('Cover Sheet'!$A$9=References!$A$3,#REF!,IF('Cover Sheet'!$A$9=References!$A$4,SUM(#REF!,#REF!),IF('Cover Sheet'!$A$9=References!$A$5,SUM(#REF!,#REF!,#REF!),SUM(#REF!,#REF!,#REF!,#REF!))))</f>
        <v>#REF!</v>
      </c>
      <c r="Y24" s="29" t="e">
        <f t="shared" si="11"/>
        <v>#REF!</v>
      </c>
    </row>
    <row r="25" spans="1:25" ht="13" x14ac:dyDescent="0.15">
      <c r="A25" s="8"/>
      <c r="B25" s="2" t="s">
        <v>166</v>
      </c>
      <c r="C25" s="7"/>
      <c r="D25" s="27"/>
      <c r="E25" s="28"/>
      <c r="F25" s="27"/>
      <c r="G25" s="27"/>
      <c r="H25" s="27"/>
      <c r="I25" s="29">
        <f t="shared" si="6"/>
        <v>0</v>
      </c>
      <c r="J25" s="27"/>
      <c r="K25" s="27"/>
      <c r="L25" s="27"/>
      <c r="M25" s="29">
        <f t="shared" si="7"/>
        <v>0</v>
      </c>
      <c r="N25" s="27"/>
      <c r="O25" s="27"/>
      <c r="P25" s="27"/>
      <c r="Q25" s="29">
        <f t="shared" si="8"/>
        <v>0</v>
      </c>
      <c r="R25" s="27"/>
      <c r="S25" s="27"/>
      <c r="T25" s="27"/>
      <c r="U25" s="29">
        <f t="shared" si="9"/>
        <v>0</v>
      </c>
      <c r="V25" s="7"/>
      <c r="W25" s="17">
        <f t="shared" si="10"/>
        <v>0</v>
      </c>
      <c r="X25" s="29" t="e">
        <f>IF('Cover Sheet'!$A$9=References!$A$3,#REF!,IF('Cover Sheet'!$A$9=References!$A$4,SUM(#REF!,#REF!),IF('Cover Sheet'!$A$9=References!$A$5,SUM(#REF!,#REF!,#REF!),SUM(#REF!,#REF!,#REF!,#REF!))))</f>
        <v>#REF!</v>
      </c>
      <c r="Y25" s="29" t="e">
        <f t="shared" si="11"/>
        <v>#REF!</v>
      </c>
    </row>
    <row r="26" spans="1:25" ht="13" x14ac:dyDescent="0.15">
      <c r="A26" s="8"/>
      <c r="B26" s="68" t="s">
        <v>167</v>
      </c>
      <c r="C26" s="7"/>
      <c r="D26" s="27"/>
      <c r="E26" s="28"/>
      <c r="F26" s="27"/>
      <c r="G26" s="27"/>
      <c r="H26" s="27"/>
      <c r="I26" s="69">
        <f t="shared" si="6"/>
        <v>0</v>
      </c>
      <c r="J26" s="66"/>
      <c r="K26" s="66"/>
      <c r="L26" s="66"/>
      <c r="M26" s="70">
        <f t="shared" si="7"/>
        <v>0</v>
      </c>
      <c r="N26" s="66"/>
      <c r="O26" s="66"/>
      <c r="P26" s="66"/>
      <c r="Q26" s="70">
        <f t="shared" si="8"/>
        <v>0</v>
      </c>
      <c r="R26" s="66"/>
      <c r="S26" s="66"/>
      <c r="T26" s="66"/>
      <c r="U26" s="70">
        <f t="shared" si="9"/>
        <v>0</v>
      </c>
      <c r="V26" s="71"/>
      <c r="W26" s="72">
        <f t="shared" si="10"/>
        <v>0</v>
      </c>
      <c r="X26" s="70" t="e">
        <f>IF('Cover Sheet'!$A$9=References!$A$3,#REF!,IF('Cover Sheet'!$A$9=References!$A$4,SUM(#REF!,#REF!),IF('Cover Sheet'!$A$9=References!$A$5,SUM(#REF!,#REF!,#REF!),SUM(#REF!,#REF!,#REF!,#REF!))))</f>
        <v>#REF!</v>
      </c>
      <c r="Y26" s="70" t="e">
        <f t="shared" si="11"/>
        <v>#REF!</v>
      </c>
    </row>
    <row r="27" spans="1:25" ht="13" x14ac:dyDescent="0.15">
      <c r="A27" s="2"/>
      <c r="B27" s="18" t="s">
        <v>17</v>
      </c>
      <c r="C27" s="7"/>
      <c r="D27" s="19">
        <f>SUM(D20:D26)</f>
        <v>0</v>
      </c>
      <c r="E27" s="20"/>
      <c r="F27" s="19">
        <f>SUM(F20:F26)</f>
        <v>0</v>
      </c>
      <c r="G27" s="19">
        <f>SUM(G20:G26)</f>
        <v>0</v>
      </c>
      <c r="H27" s="19">
        <f>SUM(H20:H26)</f>
        <v>0</v>
      </c>
      <c r="I27" s="19">
        <f t="shared" si="6"/>
        <v>0</v>
      </c>
      <c r="J27" s="19">
        <f>SUM(J20:J26)</f>
        <v>0</v>
      </c>
      <c r="K27" s="19">
        <f>SUM(K20:K26)</f>
        <v>0</v>
      </c>
      <c r="L27" s="19">
        <f>SUM(L20:L26)</f>
        <v>0</v>
      </c>
      <c r="M27" s="19">
        <f t="shared" si="7"/>
        <v>0</v>
      </c>
      <c r="N27" s="19">
        <f>SUM(N20:N26)</f>
        <v>0</v>
      </c>
      <c r="O27" s="19">
        <f>SUM(O20:O26)</f>
        <v>0</v>
      </c>
      <c r="P27" s="19">
        <f>SUM(P20:P26)</f>
        <v>0</v>
      </c>
      <c r="Q27" s="19">
        <f t="shared" si="8"/>
        <v>0</v>
      </c>
      <c r="R27" s="19">
        <f>SUM(R20:R26)</f>
        <v>0</v>
      </c>
      <c r="S27" s="19">
        <f>SUM(S20:S26)</f>
        <v>0</v>
      </c>
      <c r="T27" s="19">
        <f>SUM(T20:T26)</f>
        <v>0</v>
      </c>
      <c r="U27" s="19">
        <f t="shared" si="9"/>
        <v>0</v>
      </c>
      <c r="V27" s="7"/>
      <c r="W27" s="19">
        <f>SUM(W20:W26)</f>
        <v>0</v>
      </c>
      <c r="X27" s="19" t="e">
        <f>SUM(X20:X26)</f>
        <v>#REF!</v>
      </c>
      <c r="Y27" s="19" t="e">
        <f>X27-W27</f>
        <v>#REF!</v>
      </c>
    </row>
    <row r="28" spans="1:25" ht="13" x14ac:dyDescent="0.15">
      <c r="A28" s="2"/>
      <c r="C28" s="7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7"/>
      <c r="W28" s="23"/>
      <c r="X28" s="23"/>
      <c r="Y28" s="23"/>
    </row>
    <row r="29" spans="1:25" ht="13" x14ac:dyDescent="0.15">
      <c r="A29" s="26" t="s">
        <v>18</v>
      </c>
      <c r="B29" s="2"/>
      <c r="C29" s="7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7"/>
      <c r="W29" s="2"/>
      <c r="X29" s="2"/>
      <c r="Y29" s="2"/>
    </row>
    <row r="30" spans="1:25" ht="13" x14ac:dyDescent="0.15">
      <c r="A30" s="8"/>
      <c r="B30" s="2" t="s">
        <v>168</v>
      </c>
      <c r="C30" s="7"/>
      <c r="D30" s="27"/>
      <c r="E30" s="28"/>
      <c r="F30" s="27"/>
      <c r="G30" s="27"/>
      <c r="H30" s="27"/>
      <c r="I30" s="29">
        <f t="shared" ref="I30:I35" si="12">SUM(F30:H30)</f>
        <v>0</v>
      </c>
      <c r="J30" s="27"/>
      <c r="K30" s="27"/>
      <c r="L30" s="27"/>
      <c r="M30" s="29">
        <f t="shared" ref="M30:M35" si="13">SUM(J30:L30)</f>
        <v>0</v>
      </c>
      <c r="N30" s="27"/>
      <c r="O30" s="27"/>
      <c r="P30" s="27"/>
      <c r="Q30" s="29">
        <f t="shared" ref="Q30:Q35" si="14">SUM(N30:P30)</f>
        <v>0</v>
      </c>
      <c r="R30" s="27"/>
      <c r="S30" s="27"/>
      <c r="T30" s="27"/>
      <c r="U30" s="29">
        <f t="shared" ref="U30:U35" si="15">SUM(R30:T30)</f>
        <v>0</v>
      </c>
      <c r="V30" s="7"/>
      <c r="W30" s="17">
        <f t="shared" ref="W30:W34" si="16">SUM(I30,M30,Q30,U30)</f>
        <v>0</v>
      </c>
      <c r="X30" s="29" t="e">
        <f>IF('Cover Sheet'!$A$9=References!$A$3,#REF!,IF('Cover Sheet'!$A$9=References!$A$4,SUM(#REF!,#REF!),IF('Cover Sheet'!$A$9=References!$A$5,SUM(#REF!,#REF!,#REF!),SUM(#REF!,#REF!,#REF!,#REF!))))</f>
        <v>#REF!</v>
      </c>
      <c r="Y30" s="29" t="e">
        <f t="shared" ref="Y30:Y34" si="17">X30-W30</f>
        <v>#REF!</v>
      </c>
    </row>
    <row r="31" spans="1:25" ht="13" x14ac:dyDescent="0.15">
      <c r="A31" s="8"/>
      <c r="B31" s="2" t="s">
        <v>169</v>
      </c>
      <c r="C31" s="7"/>
      <c r="D31" s="27"/>
      <c r="E31" s="28"/>
      <c r="F31" s="27"/>
      <c r="G31" s="27"/>
      <c r="H31" s="27"/>
      <c r="I31" s="29">
        <f t="shared" si="12"/>
        <v>0</v>
      </c>
      <c r="J31" s="27"/>
      <c r="K31" s="27"/>
      <c r="L31" s="27"/>
      <c r="M31" s="29">
        <f t="shared" si="13"/>
        <v>0</v>
      </c>
      <c r="N31" s="27"/>
      <c r="O31" s="27"/>
      <c r="P31" s="27"/>
      <c r="Q31" s="29">
        <f t="shared" si="14"/>
        <v>0</v>
      </c>
      <c r="R31" s="27"/>
      <c r="S31" s="27"/>
      <c r="T31" s="27"/>
      <c r="U31" s="29">
        <f t="shared" si="15"/>
        <v>0</v>
      </c>
      <c r="V31" s="7"/>
      <c r="W31" s="17">
        <f t="shared" si="16"/>
        <v>0</v>
      </c>
      <c r="X31" s="29" t="e">
        <f>IF('Cover Sheet'!$A$9=References!$A$3,#REF!,IF('Cover Sheet'!$A$9=References!$A$4,SUM(#REF!,#REF!),IF('Cover Sheet'!$A$9=References!$A$5,SUM(#REF!,#REF!,#REF!),SUM(#REF!,#REF!,#REF!,#REF!))))</f>
        <v>#REF!</v>
      </c>
      <c r="Y31" s="29" t="e">
        <f t="shared" si="17"/>
        <v>#REF!</v>
      </c>
    </row>
    <row r="32" spans="1:25" ht="13" x14ac:dyDescent="0.15">
      <c r="A32" s="8"/>
      <c r="B32" s="2" t="s">
        <v>19</v>
      </c>
      <c r="C32" s="7"/>
      <c r="D32" s="27"/>
      <c r="E32" s="28"/>
      <c r="F32" s="27"/>
      <c r="G32" s="27"/>
      <c r="H32" s="27"/>
      <c r="I32" s="29">
        <f t="shared" si="12"/>
        <v>0</v>
      </c>
      <c r="J32" s="27"/>
      <c r="K32" s="27"/>
      <c r="L32" s="27"/>
      <c r="M32" s="29">
        <f t="shared" si="13"/>
        <v>0</v>
      </c>
      <c r="N32" s="27"/>
      <c r="O32" s="27"/>
      <c r="P32" s="27"/>
      <c r="Q32" s="29">
        <f t="shared" si="14"/>
        <v>0</v>
      </c>
      <c r="R32" s="27"/>
      <c r="S32" s="27"/>
      <c r="T32" s="27"/>
      <c r="U32" s="29">
        <f t="shared" si="15"/>
        <v>0</v>
      </c>
      <c r="V32" s="7"/>
      <c r="W32" s="17">
        <f t="shared" si="16"/>
        <v>0</v>
      </c>
      <c r="X32" s="29" t="e">
        <f>IF('Cover Sheet'!$A$9=References!$A$3,#REF!,IF('Cover Sheet'!$A$9=References!$A$4,SUM(#REF!,#REF!),IF('Cover Sheet'!$A$9=References!$A$5,SUM(#REF!,#REF!,#REF!),SUM(#REF!,#REF!,#REF!,#REF!))))</f>
        <v>#REF!</v>
      </c>
      <c r="Y32" s="29" t="e">
        <f t="shared" si="17"/>
        <v>#REF!</v>
      </c>
    </row>
    <row r="33" spans="1:29" ht="13" x14ac:dyDescent="0.15">
      <c r="A33" s="8"/>
      <c r="B33" s="8" t="s">
        <v>32</v>
      </c>
      <c r="C33" s="7"/>
      <c r="D33" s="27"/>
      <c r="E33" s="28"/>
      <c r="F33" s="27"/>
      <c r="G33" s="27"/>
      <c r="H33" s="27"/>
      <c r="I33" s="29">
        <f>SUM(F33:H33)</f>
        <v>0</v>
      </c>
      <c r="J33" s="27"/>
      <c r="K33" s="27"/>
      <c r="L33" s="27"/>
      <c r="M33" s="29">
        <f>SUM(J33:L33)</f>
        <v>0</v>
      </c>
      <c r="N33" s="27"/>
      <c r="O33" s="27"/>
      <c r="P33" s="27"/>
      <c r="Q33" s="29">
        <f>SUM(N33:P33)</f>
        <v>0</v>
      </c>
      <c r="R33" s="27"/>
      <c r="S33" s="27"/>
      <c r="T33" s="27"/>
      <c r="U33" s="29">
        <f>SUM(R33:T33)</f>
        <v>0</v>
      </c>
      <c r="V33" s="7"/>
      <c r="W33" s="17">
        <f>SUM(I33,M33,Q33,U33)</f>
        <v>0</v>
      </c>
      <c r="X33" s="29" t="e">
        <f>IF('Cover Sheet'!$A$9=References!$A$3,#REF!,IF('Cover Sheet'!$A$9=References!$A$4,SUM(#REF!,#REF!),IF('Cover Sheet'!$A$9=References!$A$5,SUM(#REF!,#REF!,#REF!),SUM(#REF!,#REF!,#REF!,#REF!))))</f>
        <v>#REF!</v>
      </c>
      <c r="Y33" s="29" t="e">
        <f>X33-W33</f>
        <v>#REF!</v>
      </c>
    </row>
    <row r="34" spans="1:29" ht="13" x14ac:dyDescent="0.15">
      <c r="A34" s="8"/>
      <c r="B34" s="2" t="s">
        <v>170</v>
      </c>
      <c r="C34" s="7"/>
      <c r="D34" s="27"/>
      <c r="E34" s="28"/>
      <c r="F34" s="27"/>
      <c r="G34" s="27"/>
      <c r="H34" s="27"/>
      <c r="I34" s="29">
        <f t="shared" si="12"/>
        <v>0</v>
      </c>
      <c r="J34" s="27"/>
      <c r="K34" s="27"/>
      <c r="L34" s="27"/>
      <c r="M34" s="29">
        <f t="shared" si="13"/>
        <v>0</v>
      </c>
      <c r="N34" s="27"/>
      <c r="O34" s="27"/>
      <c r="P34" s="27"/>
      <c r="Q34" s="29">
        <f t="shared" si="14"/>
        <v>0</v>
      </c>
      <c r="R34" s="27"/>
      <c r="S34" s="27"/>
      <c r="T34" s="27"/>
      <c r="U34" s="29">
        <f t="shared" si="15"/>
        <v>0</v>
      </c>
      <c r="V34" s="7"/>
      <c r="W34" s="17">
        <f t="shared" si="16"/>
        <v>0</v>
      </c>
      <c r="X34" s="29" t="e">
        <f>IF('Cover Sheet'!$A$9=References!$A$3,#REF!,IF('Cover Sheet'!$A$9=References!$A$4,SUM(#REF!,#REF!),IF('Cover Sheet'!$A$9=References!$A$5,SUM(#REF!,#REF!,#REF!),SUM(#REF!,#REF!,#REF!,#REF!))))</f>
        <v>#REF!</v>
      </c>
      <c r="Y34" s="29" t="e">
        <f t="shared" si="17"/>
        <v>#REF!</v>
      </c>
    </row>
    <row r="35" spans="1:29" ht="13" x14ac:dyDescent="0.15">
      <c r="A35" s="2"/>
      <c r="B35" s="18" t="s">
        <v>20</v>
      </c>
      <c r="C35" s="7"/>
      <c r="D35" s="19">
        <f>SUM(D30:D34)</f>
        <v>0</v>
      </c>
      <c r="E35" s="20"/>
      <c r="F35" s="19">
        <f>SUM(F30:F34)</f>
        <v>0</v>
      </c>
      <c r="G35" s="19">
        <f>SUM(G30:G34)</f>
        <v>0</v>
      </c>
      <c r="H35" s="19">
        <f>SUM(H30:H34)</f>
        <v>0</v>
      </c>
      <c r="I35" s="19">
        <f t="shared" si="12"/>
        <v>0</v>
      </c>
      <c r="J35" s="19">
        <f>SUM(J30:J34)</f>
        <v>0</v>
      </c>
      <c r="K35" s="19">
        <f>SUM(K30:K34)</f>
        <v>0</v>
      </c>
      <c r="L35" s="19">
        <f>SUM(L30:L34)</f>
        <v>0</v>
      </c>
      <c r="M35" s="19">
        <f t="shared" si="13"/>
        <v>0</v>
      </c>
      <c r="N35" s="19">
        <f>SUM(N30:N34)</f>
        <v>0</v>
      </c>
      <c r="O35" s="19">
        <f>SUM(O30:O34)</f>
        <v>0</v>
      </c>
      <c r="P35" s="19">
        <f>SUM(P30:P34)</f>
        <v>0</v>
      </c>
      <c r="Q35" s="19">
        <f t="shared" si="14"/>
        <v>0</v>
      </c>
      <c r="R35" s="19">
        <f>SUM(R30:R34)</f>
        <v>0</v>
      </c>
      <c r="S35" s="19">
        <f>SUM(S30:S34)</f>
        <v>0</v>
      </c>
      <c r="T35" s="19">
        <f>SUM(T30:T34)</f>
        <v>0</v>
      </c>
      <c r="U35" s="19">
        <f t="shared" si="15"/>
        <v>0</v>
      </c>
      <c r="V35" s="7"/>
      <c r="W35" s="19">
        <f>SUM(W30:W34)</f>
        <v>0</v>
      </c>
      <c r="X35" s="19" t="e">
        <f>SUM(X30:X34)</f>
        <v>#REF!</v>
      </c>
      <c r="Y35" s="19" t="e">
        <f>X35-W35</f>
        <v>#REF!</v>
      </c>
      <c r="Z35" s="9"/>
    </row>
    <row r="36" spans="1:29" ht="13" x14ac:dyDescent="0.15">
      <c r="A36" s="15"/>
      <c r="B36" s="15"/>
      <c r="C36" s="7"/>
      <c r="D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  <c r="W36" s="8"/>
      <c r="X36" s="8"/>
      <c r="Y36" s="8"/>
    </row>
    <row r="37" spans="1:29" ht="13" x14ac:dyDescent="0.15">
      <c r="A37" s="30" t="s">
        <v>21</v>
      </c>
      <c r="B37" s="8"/>
      <c r="C37" s="7"/>
      <c r="D37" s="29"/>
      <c r="E37" s="28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7"/>
      <c r="W37" s="29"/>
      <c r="X37" s="29"/>
      <c r="Y37" s="29"/>
    </row>
    <row r="38" spans="1:29" ht="13" x14ac:dyDescent="0.15">
      <c r="A38" s="8"/>
      <c r="B38" s="8" t="s">
        <v>22</v>
      </c>
      <c r="C38" s="7"/>
      <c r="D38" s="27"/>
      <c r="E38" s="28"/>
      <c r="F38" s="27"/>
      <c r="G38" s="27"/>
      <c r="H38" s="27"/>
      <c r="I38" s="29">
        <f t="shared" ref="I38:I40" si="18">SUM(F38:H38)</f>
        <v>0</v>
      </c>
      <c r="J38" s="27"/>
      <c r="K38" s="27"/>
      <c r="L38" s="27"/>
      <c r="M38" s="29">
        <f t="shared" ref="M38:M44" si="19">SUM(J38:L38)</f>
        <v>0</v>
      </c>
      <c r="N38" s="27"/>
      <c r="O38" s="27"/>
      <c r="P38" s="27"/>
      <c r="Q38" s="29">
        <f t="shared" ref="Q38:Q44" si="20">SUM(N38:P38)</f>
        <v>0</v>
      </c>
      <c r="R38" s="27"/>
      <c r="S38" s="27"/>
      <c r="T38" s="27"/>
      <c r="U38" s="29">
        <f t="shared" ref="U38:U44" si="21">SUM(R38:T38)</f>
        <v>0</v>
      </c>
      <c r="V38" s="7"/>
      <c r="W38" s="17">
        <f t="shared" ref="W38:W43" si="22">SUM(I38,M38,Q38,U38)</f>
        <v>0</v>
      </c>
      <c r="X38" s="29" t="e">
        <f>IF('Cover Sheet'!$A$9=References!$A$3,#REF!,IF('Cover Sheet'!$A$9=References!$A$4,SUM(#REF!,#REF!),IF('Cover Sheet'!$A$9=References!$A$5,SUM(#REF!,#REF!,#REF!),SUM(#REF!,#REF!,#REF!,#REF!))))</f>
        <v>#REF!</v>
      </c>
      <c r="Y38" s="29" t="e">
        <f t="shared" ref="Y38:Y44" si="23">X38-W38</f>
        <v>#REF!</v>
      </c>
    </row>
    <row r="39" spans="1:29" ht="13" x14ac:dyDescent="0.15">
      <c r="A39" s="8"/>
      <c r="B39" s="8" t="s">
        <v>154</v>
      </c>
      <c r="C39" s="7"/>
      <c r="D39" s="66"/>
      <c r="E39" s="28"/>
      <c r="F39" s="66"/>
      <c r="G39" s="66"/>
      <c r="H39" s="66"/>
      <c r="I39" s="29">
        <f t="shared" si="18"/>
        <v>0</v>
      </c>
      <c r="J39" s="66"/>
      <c r="K39" s="66"/>
      <c r="L39" s="66"/>
      <c r="M39" s="29">
        <f t="shared" si="19"/>
        <v>0</v>
      </c>
      <c r="N39" s="66"/>
      <c r="O39" s="66"/>
      <c r="P39" s="66"/>
      <c r="Q39" s="29">
        <f t="shared" si="20"/>
        <v>0</v>
      </c>
      <c r="R39" s="66"/>
      <c r="S39" s="66"/>
      <c r="T39" s="66"/>
      <c r="U39" s="29">
        <f t="shared" si="21"/>
        <v>0</v>
      </c>
      <c r="V39" s="7"/>
      <c r="W39" s="17">
        <f t="shared" si="22"/>
        <v>0</v>
      </c>
      <c r="X39" s="29" t="e">
        <f>IF('Cover Sheet'!$A$9=References!$A$3,#REF!,IF('Cover Sheet'!$A$9=References!$A$4,SUM(#REF!,#REF!),IF('Cover Sheet'!$A$9=References!$A$5,SUM(#REF!,#REF!,#REF!),SUM(#REF!,#REF!,#REF!,#REF!))))</f>
        <v>#REF!</v>
      </c>
      <c r="Y39" s="29" t="e">
        <f t="shared" si="23"/>
        <v>#REF!</v>
      </c>
      <c r="AC39" s="24" t="s">
        <v>177</v>
      </c>
    </row>
    <row r="40" spans="1:29" ht="13" x14ac:dyDescent="0.15">
      <c r="A40" s="8"/>
      <c r="B40" s="8" t="s">
        <v>155</v>
      </c>
      <c r="C40" s="7"/>
      <c r="D40" s="66"/>
      <c r="E40" s="28"/>
      <c r="F40" s="66"/>
      <c r="G40" s="66"/>
      <c r="H40" s="66"/>
      <c r="I40" s="29">
        <f t="shared" si="18"/>
        <v>0</v>
      </c>
      <c r="J40" s="66"/>
      <c r="K40" s="66"/>
      <c r="L40" s="66"/>
      <c r="M40" s="29">
        <f t="shared" si="19"/>
        <v>0</v>
      </c>
      <c r="N40" s="66"/>
      <c r="O40" s="66"/>
      <c r="P40" s="66"/>
      <c r="Q40" s="29">
        <f t="shared" si="20"/>
        <v>0</v>
      </c>
      <c r="R40" s="66"/>
      <c r="S40" s="66"/>
      <c r="T40" s="66"/>
      <c r="U40" s="29">
        <f t="shared" si="21"/>
        <v>0</v>
      </c>
      <c r="V40" s="7"/>
      <c r="W40" s="17">
        <f t="shared" si="22"/>
        <v>0</v>
      </c>
      <c r="X40" s="29" t="e">
        <f>IF('Cover Sheet'!$A$9=References!$A$3,#REF!,IF('Cover Sheet'!$A$9=References!$A$4,SUM(#REF!,#REF!),IF('Cover Sheet'!$A$9=References!$A$5,SUM(#REF!,#REF!,#REF!),SUM(#REF!,#REF!,#REF!,#REF!))))</f>
        <v>#REF!</v>
      </c>
      <c r="Y40" s="29" t="e">
        <f t="shared" si="23"/>
        <v>#REF!</v>
      </c>
      <c r="AC40" s="24" t="s">
        <v>178</v>
      </c>
    </row>
    <row r="41" spans="1:29" ht="13" x14ac:dyDescent="0.15">
      <c r="A41" s="8"/>
      <c r="B41" s="8" t="s">
        <v>23</v>
      </c>
      <c r="C41" s="7"/>
      <c r="D41" s="27"/>
      <c r="E41" s="28"/>
      <c r="F41" s="27"/>
      <c r="G41" s="27"/>
      <c r="H41" s="27"/>
      <c r="I41" s="29">
        <f t="shared" ref="I41:I44" si="24">SUM(F41:H41)</f>
        <v>0</v>
      </c>
      <c r="J41" s="27"/>
      <c r="K41" s="27"/>
      <c r="L41" s="27"/>
      <c r="M41" s="29">
        <f t="shared" si="19"/>
        <v>0</v>
      </c>
      <c r="N41" s="27"/>
      <c r="O41" s="27"/>
      <c r="P41" s="27"/>
      <c r="Q41" s="29">
        <f t="shared" si="20"/>
        <v>0</v>
      </c>
      <c r="R41" s="27"/>
      <c r="S41" s="27"/>
      <c r="T41" s="27"/>
      <c r="U41" s="29">
        <f t="shared" si="21"/>
        <v>0</v>
      </c>
      <c r="V41" s="7"/>
      <c r="W41" s="17">
        <f t="shared" si="22"/>
        <v>0</v>
      </c>
      <c r="X41" s="29" t="e">
        <f>IF('Cover Sheet'!$A$9=References!$A$3,#REF!,IF('Cover Sheet'!$A$9=References!$A$4,SUM(#REF!,#REF!),IF('Cover Sheet'!$A$9=References!$A$5,SUM(#REF!,#REF!,#REF!),SUM(#REF!,#REF!,#REF!,#REF!))))</f>
        <v>#REF!</v>
      </c>
      <c r="Y41" s="29" t="e">
        <f t="shared" si="23"/>
        <v>#REF!</v>
      </c>
    </row>
    <row r="42" spans="1:29" ht="13" x14ac:dyDescent="0.15">
      <c r="A42" s="8"/>
      <c r="B42" s="8" t="s">
        <v>24</v>
      </c>
      <c r="C42" s="7"/>
      <c r="D42" s="27"/>
      <c r="E42" s="28"/>
      <c r="F42" s="27"/>
      <c r="G42" s="27"/>
      <c r="H42" s="27"/>
      <c r="I42" s="29">
        <f t="shared" si="24"/>
        <v>0</v>
      </c>
      <c r="J42" s="27"/>
      <c r="K42" s="27"/>
      <c r="L42" s="27"/>
      <c r="M42" s="29">
        <f t="shared" si="19"/>
        <v>0</v>
      </c>
      <c r="N42" s="27"/>
      <c r="O42" s="27"/>
      <c r="P42" s="27"/>
      <c r="Q42" s="29">
        <f t="shared" si="20"/>
        <v>0</v>
      </c>
      <c r="R42" s="27"/>
      <c r="S42" s="27"/>
      <c r="T42" s="27"/>
      <c r="U42" s="29">
        <f t="shared" si="21"/>
        <v>0</v>
      </c>
      <c r="V42" s="7"/>
      <c r="W42" s="17">
        <f t="shared" si="22"/>
        <v>0</v>
      </c>
      <c r="X42" s="29" t="e">
        <f>IF('Cover Sheet'!$A$9=References!$A$3,#REF!,IF('Cover Sheet'!$A$9=References!$A$4,SUM(#REF!,#REF!),IF('Cover Sheet'!$A$9=References!$A$5,SUM(#REF!,#REF!,#REF!),SUM(#REF!,#REF!,#REF!,#REF!))))</f>
        <v>#REF!</v>
      </c>
      <c r="Y42" s="29" t="e">
        <f t="shared" si="23"/>
        <v>#REF!</v>
      </c>
    </row>
    <row r="43" spans="1:29" ht="13" x14ac:dyDescent="0.15">
      <c r="A43" s="8"/>
      <c r="B43" s="8" t="s">
        <v>156</v>
      </c>
      <c r="C43" s="7"/>
      <c r="D43" s="27"/>
      <c r="E43" s="28"/>
      <c r="F43" s="27"/>
      <c r="G43" s="27"/>
      <c r="H43" s="27"/>
      <c r="I43" s="29">
        <f t="shared" si="24"/>
        <v>0</v>
      </c>
      <c r="J43" s="27"/>
      <c r="K43" s="27"/>
      <c r="L43" s="27"/>
      <c r="M43" s="29">
        <f t="shared" si="19"/>
        <v>0</v>
      </c>
      <c r="N43" s="27"/>
      <c r="O43" s="27"/>
      <c r="P43" s="27"/>
      <c r="Q43" s="29">
        <f t="shared" si="20"/>
        <v>0</v>
      </c>
      <c r="R43" s="27"/>
      <c r="S43" s="27"/>
      <c r="T43" s="27"/>
      <c r="U43" s="29">
        <f t="shared" si="21"/>
        <v>0</v>
      </c>
      <c r="V43" s="7"/>
      <c r="W43" s="17">
        <f t="shared" si="22"/>
        <v>0</v>
      </c>
      <c r="X43" s="29" t="e">
        <f>IF('Cover Sheet'!$A$9=References!$A$3,#REF!,IF('Cover Sheet'!$A$9=References!$A$4,SUM(#REF!,#REF!),IF('Cover Sheet'!$A$9=References!$A$5,SUM(#REF!,#REF!,#REF!),SUM(#REF!,#REF!,#REF!,#REF!))))</f>
        <v>#REF!</v>
      </c>
      <c r="Y43" s="29" t="e">
        <f t="shared" si="23"/>
        <v>#REF!</v>
      </c>
    </row>
    <row r="44" spans="1:29" ht="13" x14ac:dyDescent="0.15">
      <c r="A44" s="8"/>
      <c r="B44" s="18" t="s">
        <v>25</v>
      </c>
      <c r="C44" s="7"/>
      <c r="D44" s="19">
        <f>SUM(D38:D43)</f>
        <v>0</v>
      </c>
      <c r="E44" s="20"/>
      <c r="F44" s="19">
        <f>SUM(F38:F43)</f>
        <v>0</v>
      </c>
      <c r="G44" s="19">
        <f>SUM(G38:G43)</f>
        <v>0</v>
      </c>
      <c r="H44" s="19">
        <f>SUM(H38:H43)</f>
        <v>0</v>
      </c>
      <c r="I44" s="19">
        <f t="shared" si="24"/>
        <v>0</v>
      </c>
      <c r="J44" s="19">
        <f>SUM(J38:J43)</f>
        <v>0</v>
      </c>
      <c r="K44" s="19">
        <f>SUM(K38:K43)</f>
        <v>0</v>
      </c>
      <c r="L44" s="19">
        <f>SUM(L38:L43)</f>
        <v>0</v>
      </c>
      <c r="M44" s="19">
        <f t="shared" si="19"/>
        <v>0</v>
      </c>
      <c r="N44" s="19">
        <f>SUM(N38:N43)</f>
        <v>0</v>
      </c>
      <c r="O44" s="19">
        <f>SUM(O38:O43)</f>
        <v>0</v>
      </c>
      <c r="P44" s="19">
        <f>SUM(P38:P43)</f>
        <v>0</v>
      </c>
      <c r="Q44" s="19">
        <f t="shared" si="20"/>
        <v>0</v>
      </c>
      <c r="R44" s="19">
        <f>SUM(R38:R43)</f>
        <v>0</v>
      </c>
      <c r="S44" s="19">
        <f>SUM(S38:S43)</f>
        <v>0</v>
      </c>
      <c r="T44" s="19">
        <f>SUM(T38:T43)</f>
        <v>0</v>
      </c>
      <c r="U44" s="19">
        <f t="shared" si="21"/>
        <v>0</v>
      </c>
      <c r="V44" s="7"/>
      <c r="W44" s="19">
        <f>SUM(W38:W43)</f>
        <v>0</v>
      </c>
      <c r="X44" s="19" t="e">
        <f>SUM(X38:X43)</f>
        <v>#REF!</v>
      </c>
      <c r="Y44" s="19" t="e">
        <f t="shared" si="23"/>
        <v>#REF!</v>
      </c>
    </row>
    <row r="45" spans="1:29" ht="13" x14ac:dyDescent="0.15">
      <c r="A45" s="8"/>
      <c r="B45" s="15"/>
      <c r="C45" s="7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7"/>
      <c r="W45" s="23"/>
      <c r="X45" s="23"/>
      <c r="Y45" s="23"/>
    </row>
    <row r="46" spans="1:29" ht="13" x14ac:dyDescent="0.15">
      <c r="A46" s="30" t="s">
        <v>158</v>
      </c>
      <c r="B46" s="8"/>
      <c r="C46" s="7"/>
      <c r="D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7"/>
      <c r="W46" s="8"/>
      <c r="X46" s="8"/>
      <c r="Y46" s="8"/>
    </row>
    <row r="47" spans="1:29" ht="13" x14ac:dyDescent="0.15">
      <c r="A47" s="8"/>
      <c r="B47" s="8" t="s">
        <v>26</v>
      </c>
      <c r="C47" s="7"/>
      <c r="D47" s="27"/>
      <c r="E47" s="28"/>
      <c r="F47" s="27"/>
      <c r="G47" s="27"/>
      <c r="H47" s="27"/>
      <c r="I47" s="29">
        <f t="shared" ref="I47" si="25">SUM(F47:H47)</f>
        <v>0</v>
      </c>
      <c r="J47" s="27"/>
      <c r="K47" s="27"/>
      <c r="L47" s="27"/>
      <c r="M47" s="29">
        <f t="shared" ref="M47:M59" si="26">SUM(J47:L47)</f>
        <v>0</v>
      </c>
      <c r="N47" s="27"/>
      <c r="O47" s="27"/>
      <c r="P47" s="27"/>
      <c r="Q47" s="29">
        <f t="shared" ref="Q47:Q59" si="27">SUM(N47:P47)</f>
        <v>0</v>
      </c>
      <c r="R47" s="27"/>
      <c r="S47" s="27"/>
      <c r="T47" s="27"/>
      <c r="U47" s="29">
        <f t="shared" ref="U47:U59" si="28">SUM(R47:T47)</f>
        <v>0</v>
      </c>
      <c r="V47" s="7"/>
      <c r="W47" s="17">
        <f t="shared" ref="W47:W58" si="29">SUM(I47,M47,Q47,U47)</f>
        <v>0</v>
      </c>
      <c r="X47" s="29" t="e">
        <f>IF('Cover Sheet'!$A$9=References!$A$3,#REF!,IF('Cover Sheet'!$A$9=References!$A$4,SUM(#REF!,#REF!),IF('Cover Sheet'!$A$9=References!$A$5,SUM(#REF!,#REF!,#REF!),SUM(#REF!,#REF!,#REF!,#REF!))))</f>
        <v>#REF!</v>
      </c>
      <c r="Y47" s="29" t="e">
        <f t="shared" ref="Y47:Y59" si="30">X47-W47</f>
        <v>#REF!</v>
      </c>
    </row>
    <row r="48" spans="1:29" ht="13" x14ac:dyDescent="0.15">
      <c r="A48" s="8"/>
      <c r="B48" s="8" t="s">
        <v>27</v>
      </c>
      <c r="C48" s="7"/>
      <c r="D48" s="27"/>
      <c r="E48" s="28"/>
      <c r="F48" s="27"/>
      <c r="G48" s="27"/>
      <c r="H48" s="27"/>
      <c r="I48" s="29">
        <f t="shared" ref="I48:I59" si="31">SUM(F48:H48)</f>
        <v>0</v>
      </c>
      <c r="J48" s="27"/>
      <c r="K48" s="27"/>
      <c r="L48" s="27"/>
      <c r="M48" s="29">
        <f t="shared" si="26"/>
        <v>0</v>
      </c>
      <c r="N48" s="27"/>
      <c r="O48" s="27"/>
      <c r="P48" s="27"/>
      <c r="Q48" s="29">
        <f t="shared" si="27"/>
        <v>0</v>
      </c>
      <c r="R48" s="27"/>
      <c r="S48" s="27"/>
      <c r="T48" s="27"/>
      <c r="U48" s="29">
        <f t="shared" si="28"/>
        <v>0</v>
      </c>
      <c r="V48" s="7"/>
      <c r="W48" s="17">
        <f t="shared" si="29"/>
        <v>0</v>
      </c>
      <c r="X48" s="29" t="e">
        <f>IF('Cover Sheet'!$A$9=References!$A$3,#REF!,IF('Cover Sheet'!$A$9=References!$A$4,SUM(#REF!,#REF!),IF('Cover Sheet'!$A$9=References!$A$5,SUM(#REF!,#REF!,#REF!),SUM(#REF!,#REF!,#REF!,#REF!))))</f>
        <v>#REF!</v>
      </c>
      <c r="Y48" s="29" t="e">
        <f t="shared" si="30"/>
        <v>#REF!</v>
      </c>
    </row>
    <row r="49" spans="1:29" ht="13" x14ac:dyDescent="0.15">
      <c r="A49" s="8"/>
      <c r="B49" s="8" t="s">
        <v>28</v>
      </c>
      <c r="C49" s="7"/>
      <c r="D49" s="27"/>
      <c r="E49" s="28"/>
      <c r="F49" s="27"/>
      <c r="G49" s="27"/>
      <c r="H49" s="27"/>
      <c r="I49" s="29">
        <f t="shared" si="31"/>
        <v>0</v>
      </c>
      <c r="J49" s="27"/>
      <c r="K49" s="27"/>
      <c r="L49" s="27"/>
      <c r="M49" s="29">
        <f t="shared" si="26"/>
        <v>0</v>
      </c>
      <c r="N49" s="27"/>
      <c r="O49" s="27"/>
      <c r="P49" s="27"/>
      <c r="Q49" s="29">
        <f t="shared" si="27"/>
        <v>0</v>
      </c>
      <c r="R49" s="27"/>
      <c r="S49" s="27"/>
      <c r="T49" s="27"/>
      <c r="U49" s="29">
        <f t="shared" si="28"/>
        <v>0</v>
      </c>
      <c r="V49" s="7"/>
      <c r="W49" s="17">
        <f t="shared" si="29"/>
        <v>0</v>
      </c>
      <c r="X49" s="29" t="e">
        <f>IF('Cover Sheet'!$A$9=References!$A$3,#REF!,IF('Cover Sheet'!$A$9=References!$A$4,SUM(#REF!,#REF!),IF('Cover Sheet'!$A$9=References!$A$5,SUM(#REF!,#REF!,#REF!),SUM(#REF!,#REF!,#REF!,#REF!))))</f>
        <v>#REF!</v>
      </c>
      <c r="Y49" s="29" t="e">
        <f t="shared" si="30"/>
        <v>#REF!</v>
      </c>
    </row>
    <row r="50" spans="1:29" ht="13" x14ac:dyDescent="0.15">
      <c r="A50" s="8"/>
      <c r="B50" s="8" t="s">
        <v>29</v>
      </c>
      <c r="C50" s="7"/>
      <c r="D50" s="27"/>
      <c r="E50" s="28"/>
      <c r="F50" s="27"/>
      <c r="G50" s="27"/>
      <c r="H50" s="27"/>
      <c r="I50" s="29">
        <f t="shared" si="31"/>
        <v>0</v>
      </c>
      <c r="J50" s="27"/>
      <c r="K50" s="27"/>
      <c r="L50" s="27"/>
      <c r="M50" s="29">
        <f t="shared" si="26"/>
        <v>0</v>
      </c>
      <c r="N50" s="27"/>
      <c r="O50" s="27"/>
      <c r="P50" s="27"/>
      <c r="Q50" s="29">
        <f t="shared" si="27"/>
        <v>0</v>
      </c>
      <c r="R50" s="27"/>
      <c r="S50" s="27"/>
      <c r="T50" s="27"/>
      <c r="U50" s="29">
        <f t="shared" si="28"/>
        <v>0</v>
      </c>
      <c r="V50" s="7"/>
      <c r="W50" s="17">
        <f t="shared" si="29"/>
        <v>0</v>
      </c>
      <c r="X50" s="29" t="e">
        <f>IF('Cover Sheet'!$A$9=References!$A$3,#REF!,IF('Cover Sheet'!$A$9=References!$A$4,SUM(#REF!,#REF!),IF('Cover Sheet'!$A$9=References!$A$5,SUM(#REF!,#REF!,#REF!),SUM(#REF!,#REF!,#REF!,#REF!))))</f>
        <v>#REF!</v>
      </c>
      <c r="Y50" s="29" t="e">
        <f t="shared" si="30"/>
        <v>#REF!</v>
      </c>
    </row>
    <row r="51" spans="1:29" ht="13" x14ac:dyDescent="0.15">
      <c r="A51" s="8"/>
      <c r="B51" s="8" t="s">
        <v>30</v>
      </c>
      <c r="C51" s="7"/>
      <c r="D51" s="27"/>
      <c r="E51" s="28"/>
      <c r="F51" s="27"/>
      <c r="G51" s="27"/>
      <c r="H51" s="27"/>
      <c r="I51" s="29">
        <f t="shared" si="31"/>
        <v>0</v>
      </c>
      <c r="J51" s="27"/>
      <c r="K51" s="27"/>
      <c r="L51" s="27"/>
      <c r="M51" s="29">
        <f t="shared" si="26"/>
        <v>0</v>
      </c>
      <c r="N51" s="27"/>
      <c r="O51" s="27"/>
      <c r="P51" s="27"/>
      <c r="Q51" s="29">
        <f t="shared" si="27"/>
        <v>0</v>
      </c>
      <c r="R51" s="27"/>
      <c r="S51" s="27"/>
      <c r="T51" s="27"/>
      <c r="U51" s="29">
        <f t="shared" si="28"/>
        <v>0</v>
      </c>
      <c r="V51" s="7"/>
      <c r="W51" s="17">
        <f t="shared" si="29"/>
        <v>0</v>
      </c>
      <c r="X51" s="29" t="e">
        <f>IF('Cover Sheet'!$A$9=References!$A$3,#REF!,IF('Cover Sheet'!$A$9=References!$A$4,SUM(#REF!,#REF!),IF('Cover Sheet'!$A$9=References!$A$5,SUM(#REF!,#REF!,#REF!),SUM(#REF!,#REF!,#REF!,#REF!))))</f>
        <v>#REF!</v>
      </c>
      <c r="Y51" s="29" t="e">
        <f t="shared" si="30"/>
        <v>#REF!</v>
      </c>
    </row>
    <row r="52" spans="1:29" ht="13" x14ac:dyDescent="0.15">
      <c r="A52" s="8"/>
      <c r="B52" s="8" t="s">
        <v>31</v>
      </c>
      <c r="C52" s="7"/>
      <c r="D52" s="27"/>
      <c r="E52" s="28"/>
      <c r="F52" s="27"/>
      <c r="G52" s="27"/>
      <c r="H52" s="27"/>
      <c r="I52" s="29">
        <f t="shared" si="31"/>
        <v>0</v>
      </c>
      <c r="J52" s="27"/>
      <c r="K52" s="27"/>
      <c r="L52" s="27"/>
      <c r="M52" s="29">
        <f t="shared" si="26"/>
        <v>0</v>
      </c>
      <c r="N52" s="27"/>
      <c r="O52" s="27"/>
      <c r="P52" s="27"/>
      <c r="Q52" s="29">
        <f t="shared" si="27"/>
        <v>0</v>
      </c>
      <c r="R52" s="27"/>
      <c r="S52" s="27"/>
      <c r="T52" s="27"/>
      <c r="U52" s="29">
        <f t="shared" si="28"/>
        <v>0</v>
      </c>
      <c r="V52" s="7"/>
      <c r="W52" s="17">
        <f t="shared" si="29"/>
        <v>0</v>
      </c>
      <c r="X52" s="29" t="e">
        <f>IF('Cover Sheet'!$A$9=References!$A$3,#REF!,IF('Cover Sheet'!$A$9=References!$A$4,SUM(#REF!,#REF!),IF('Cover Sheet'!$A$9=References!$A$5,SUM(#REF!,#REF!,#REF!),SUM(#REF!,#REF!,#REF!,#REF!))))</f>
        <v>#REF!</v>
      </c>
      <c r="Y52" s="29" t="e">
        <f t="shared" si="30"/>
        <v>#REF!</v>
      </c>
    </row>
    <row r="53" spans="1:29" ht="13" x14ac:dyDescent="0.15">
      <c r="A53" s="8"/>
      <c r="B53" s="8" t="s">
        <v>159</v>
      </c>
      <c r="C53" s="7"/>
      <c r="D53" s="66"/>
      <c r="E53" s="28"/>
      <c r="F53" s="66"/>
      <c r="G53" s="66"/>
      <c r="H53" s="66"/>
      <c r="I53" s="29">
        <f t="shared" si="31"/>
        <v>0</v>
      </c>
      <c r="J53" s="66"/>
      <c r="K53" s="66"/>
      <c r="L53" s="66"/>
      <c r="M53" s="29">
        <f t="shared" si="26"/>
        <v>0</v>
      </c>
      <c r="N53" s="66"/>
      <c r="O53" s="66"/>
      <c r="P53" s="66"/>
      <c r="Q53" s="29">
        <f t="shared" si="27"/>
        <v>0</v>
      </c>
      <c r="R53" s="66"/>
      <c r="S53" s="66"/>
      <c r="T53" s="66"/>
      <c r="U53" s="29">
        <f t="shared" si="28"/>
        <v>0</v>
      </c>
      <c r="V53" s="7"/>
      <c r="W53" s="17">
        <f t="shared" si="29"/>
        <v>0</v>
      </c>
      <c r="X53" s="29" t="e">
        <f>IF('Cover Sheet'!$A$9=References!$A$3,#REF!,IF('Cover Sheet'!$A$9=References!$A$4,SUM(#REF!,#REF!),IF('Cover Sheet'!$A$9=References!$A$5,SUM(#REF!,#REF!,#REF!),SUM(#REF!,#REF!,#REF!,#REF!))))</f>
        <v>#REF!</v>
      </c>
      <c r="Y53" s="29" t="e">
        <f t="shared" si="30"/>
        <v>#REF!</v>
      </c>
    </row>
    <row r="54" spans="1:29" ht="13" x14ac:dyDescent="0.15">
      <c r="A54" s="8"/>
      <c r="B54" s="8" t="s">
        <v>160</v>
      </c>
      <c r="C54" s="7"/>
      <c r="D54" s="66"/>
      <c r="E54" s="28"/>
      <c r="F54" s="66"/>
      <c r="G54" s="66"/>
      <c r="H54" s="66"/>
      <c r="I54" s="29">
        <f t="shared" si="31"/>
        <v>0</v>
      </c>
      <c r="J54" s="66"/>
      <c r="K54" s="66"/>
      <c r="L54" s="66"/>
      <c r="M54" s="29">
        <f t="shared" si="26"/>
        <v>0</v>
      </c>
      <c r="N54" s="66"/>
      <c r="O54" s="66"/>
      <c r="P54" s="66"/>
      <c r="Q54" s="29">
        <f t="shared" si="27"/>
        <v>0</v>
      </c>
      <c r="R54" s="66"/>
      <c r="S54" s="66"/>
      <c r="T54" s="66"/>
      <c r="U54" s="29">
        <f t="shared" si="28"/>
        <v>0</v>
      </c>
      <c r="V54" s="7"/>
      <c r="W54" s="17">
        <f t="shared" si="29"/>
        <v>0</v>
      </c>
      <c r="X54" s="29" t="e">
        <f>IF('Cover Sheet'!$A$9=References!$A$3,#REF!,IF('Cover Sheet'!$A$9=References!$A$4,SUM(#REF!,#REF!),IF('Cover Sheet'!$A$9=References!$A$5,SUM(#REF!,#REF!,#REF!),SUM(#REF!,#REF!,#REF!,#REF!))))</f>
        <v>#REF!</v>
      </c>
      <c r="Y54" s="29" t="e">
        <f t="shared" si="30"/>
        <v>#REF!</v>
      </c>
    </row>
    <row r="55" spans="1:29" ht="13" x14ac:dyDescent="0.15">
      <c r="A55" s="8"/>
      <c r="B55" s="8" t="s">
        <v>33</v>
      </c>
      <c r="C55" s="7"/>
      <c r="D55" s="66"/>
      <c r="E55" s="28"/>
      <c r="F55" s="66"/>
      <c r="G55" s="66"/>
      <c r="H55" s="66"/>
      <c r="I55" s="29">
        <f t="shared" si="31"/>
        <v>0</v>
      </c>
      <c r="J55" s="66"/>
      <c r="K55" s="66"/>
      <c r="L55" s="66"/>
      <c r="M55" s="29">
        <f t="shared" si="26"/>
        <v>0</v>
      </c>
      <c r="N55" s="66"/>
      <c r="O55" s="66"/>
      <c r="P55" s="66"/>
      <c r="Q55" s="29">
        <f t="shared" si="27"/>
        <v>0</v>
      </c>
      <c r="R55" s="66"/>
      <c r="S55" s="66"/>
      <c r="T55" s="66"/>
      <c r="U55" s="29">
        <f t="shared" si="28"/>
        <v>0</v>
      </c>
      <c r="V55" s="7"/>
      <c r="W55" s="17">
        <f t="shared" si="29"/>
        <v>0</v>
      </c>
      <c r="X55" s="29" t="e">
        <f>IF('Cover Sheet'!$A$9=References!$A$3,#REF!,IF('Cover Sheet'!$A$9=References!$A$4,SUM(#REF!,#REF!),IF('Cover Sheet'!$A$9=References!$A$5,SUM(#REF!,#REF!,#REF!),SUM(#REF!,#REF!,#REF!,#REF!))))</f>
        <v>#REF!</v>
      </c>
      <c r="Y55" s="29" t="e">
        <f t="shared" si="30"/>
        <v>#REF!</v>
      </c>
    </row>
    <row r="56" spans="1:29" ht="13" x14ac:dyDescent="0.15">
      <c r="A56" s="8"/>
      <c r="B56" s="8" t="s">
        <v>161</v>
      </c>
      <c r="C56" s="7"/>
      <c r="D56" s="66"/>
      <c r="E56" s="28"/>
      <c r="F56" s="66"/>
      <c r="G56" s="66"/>
      <c r="H56" s="66"/>
      <c r="I56" s="29">
        <f t="shared" si="31"/>
        <v>0</v>
      </c>
      <c r="J56" s="66"/>
      <c r="K56" s="66"/>
      <c r="L56" s="66"/>
      <c r="M56" s="29">
        <f t="shared" si="26"/>
        <v>0</v>
      </c>
      <c r="N56" s="66"/>
      <c r="O56" s="66"/>
      <c r="P56" s="66"/>
      <c r="Q56" s="29">
        <f t="shared" si="27"/>
        <v>0</v>
      </c>
      <c r="R56" s="66"/>
      <c r="S56" s="66"/>
      <c r="T56" s="66"/>
      <c r="U56" s="29">
        <f t="shared" si="28"/>
        <v>0</v>
      </c>
      <c r="V56" s="7"/>
      <c r="W56" s="17">
        <f t="shared" si="29"/>
        <v>0</v>
      </c>
      <c r="X56" s="29" t="e">
        <f>IF('Cover Sheet'!$A$9=References!$A$3,#REF!,IF('Cover Sheet'!$A$9=References!$A$4,SUM(#REF!,#REF!),IF('Cover Sheet'!$A$9=References!$A$5,SUM(#REF!,#REF!,#REF!),SUM(#REF!,#REF!,#REF!,#REF!))))</f>
        <v>#REF!</v>
      </c>
      <c r="Y56" s="29" t="e">
        <f t="shared" si="30"/>
        <v>#REF!</v>
      </c>
      <c r="AC56" s="24" t="s">
        <v>179</v>
      </c>
    </row>
    <row r="57" spans="1:29" ht="13" x14ac:dyDescent="0.15">
      <c r="A57" s="8"/>
      <c r="B57" s="8" t="s">
        <v>162</v>
      </c>
      <c r="C57" s="7"/>
      <c r="D57" s="66"/>
      <c r="E57" s="28"/>
      <c r="F57" s="66"/>
      <c r="G57" s="66"/>
      <c r="H57" s="66"/>
      <c r="I57" s="29">
        <f t="shared" si="31"/>
        <v>0</v>
      </c>
      <c r="J57" s="66"/>
      <c r="K57" s="66"/>
      <c r="L57" s="66"/>
      <c r="M57" s="29">
        <f t="shared" si="26"/>
        <v>0</v>
      </c>
      <c r="N57" s="66"/>
      <c r="O57" s="66"/>
      <c r="P57" s="66"/>
      <c r="Q57" s="29">
        <f t="shared" si="27"/>
        <v>0</v>
      </c>
      <c r="R57" s="66"/>
      <c r="S57" s="66"/>
      <c r="T57" s="66"/>
      <c r="U57" s="29">
        <f t="shared" si="28"/>
        <v>0</v>
      </c>
      <c r="V57" s="7"/>
      <c r="W57" s="17">
        <f t="shared" si="29"/>
        <v>0</v>
      </c>
      <c r="X57" s="29" t="e">
        <f>IF('Cover Sheet'!$A$9=References!$A$3,#REF!,IF('Cover Sheet'!$A$9=References!$A$4,SUM(#REF!,#REF!),IF('Cover Sheet'!$A$9=References!$A$5,SUM(#REF!,#REF!,#REF!),SUM(#REF!,#REF!,#REF!,#REF!))))</f>
        <v>#REF!</v>
      </c>
      <c r="Y57" s="29" t="e">
        <f t="shared" si="30"/>
        <v>#REF!</v>
      </c>
      <c r="AC57" s="24" t="s">
        <v>180</v>
      </c>
    </row>
    <row r="58" spans="1:29" ht="13" x14ac:dyDescent="0.15">
      <c r="A58" s="8"/>
      <c r="B58" s="8" t="s">
        <v>34</v>
      </c>
      <c r="C58" s="7"/>
      <c r="D58" s="27"/>
      <c r="E58" s="28"/>
      <c r="F58" s="27"/>
      <c r="G58" s="27"/>
      <c r="H58" s="27"/>
      <c r="I58" s="29">
        <f t="shared" si="31"/>
        <v>0</v>
      </c>
      <c r="J58" s="27"/>
      <c r="K58" s="27"/>
      <c r="L58" s="27"/>
      <c r="M58" s="29">
        <f t="shared" si="26"/>
        <v>0</v>
      </c>
      <c r="N58" s="27"/>
      <c r="O58" s="27"/>
      <c r="P58" s="27"/>
      <c r="Q58" s="29">
        <f t="shared" si="27"/>
        <v>0</v>
      </c>
      <c r="R58" s="27"/>
      <c r="S58" s="27"/>
      <c r="T58" s="27"/>
      <c r="U58" s="29">
        <f t="shared" si="28"/>
        <v>0</v>
      </c>
      <c r="V58" s="7"/>
      <c r="W58" s="17">
        <f t="shared" si="29"/>
        <v>0</v>
      </c>
      <c r="X58" s="29" t="e">
        <f>IF('Cover Sheet'!$A$9=References!$A$3,#REF!,IF('Cover Sheet'!$A$9=References!$A$4,SUM(#REF!,#REF!),IF('Cover Sheet'!$A$9=References!$A$5,SUM(#REF!,#REF!,#REF!),SUM(#REF!,#REF!,#REF!,#REF!))))</f>
        <v>#REF!</v>
      </c>
      <c r="Y58" s="29" t="e">
        <f t="shared" si="30"/>
        <v>#REF!</v>
      </c>
    </row>
    <row r="59" spans="1:29" ht="13" x14ac:dyDescent="0.15">
      <c r="A59" s="8"/>
      <c r="B59" s="18" t="s">
        <v>35</v>
      </c>
      <c r="C59" s="7"/>
      <c r="D59" s="19">
        <f>SUM(D47:D58)</f>
        <v>0</v>
      </c>
      <c r="E59" s="20"/>
      <c r="F59" s="19">
        <f>SUM(F47:F58)</f>
        <v>0</v>
      </c>
      <c r="G59" s="19">
        <f t="shared" ref="G59:H59" si="32">SUM(G47:G58)</f>
        <v>0</v>
      </c>
      <c r="H59" s="19">
        <f t="shared" si="32"/>
        <v>0</v>
      </c>
      <c r="I59" s="19">
        <f t="shared" si="31"/>
        <v>0</v>
      </c>
      <c r="J59" s="19">
        <f>SUM(J47:J58)</f>
        <v>0</v>
      </c>
      <c r="K59" s="19">
        <f t="shared" ref="K59" si="33">SUM(K47:K58)</f>
        <v>0</v>
      </c>
      <c r="L59" s="19">
        <f t="shared" ref="L59" si="34">SUM(L47:L58)</f>
        <v>0</v>
      </c>
      <c r="M59" s="19">
        <f t="shared" si="26"/>
        <v>0</v>
      </c>
      <c r="N59" s="19">
        <f>SUM(N47:N58)</f>
        <v>0</v>
      </c>
      <c r="O59" s="19">
        <f t="shared" ref="O59" si="35">SUM(O47:O58)</f>
        <v>0</v>
      </c>
      <c r="P59" s="19">
        <f t="shared" ref="P59" si="36">SUM(P47:P58)</f>
        <v>0</v>
      </c>
      <c r="Q59" s="19">
        <f t="shared" si="27"/>
        <v>0</v>
      </c>
      <c r="R59" s="19">
        <f>SUM(R47:R58)</f>
        <v>0</v>
      </c>
      <c r="S59" s="19">
        <f t="shared" ref="S59" si="37">SUM(S47:S58)</f>
        <v>0</v>
      </c>
      <c r="T59" s="19">
        <f t="shared" ref="T59" si="38">SUM(T47:T58)</f>
        <v>0</v>
      </c>
      <c r="U59" s="19">
        <f t="shared" si="28"/>
        <v>0</v>
      </c>
      <c r="V59" s="7"/>
      <c r="W59" s="19">
        <f>SUM(W47:W58)</f>
        <v>0</v>
      </c>
      <c r="X59" s="19" t="e">
        <f>SUM(X47:X58)</f>
        <v>#REF!</v>
      </c>
      <c r="Y59" s="19" t="e">
        <f t="shared" si="30"/>
        <v>#REF!</v>
      </c>
    </row>
    <row r="60" spans="1:29" ht="13" x14ac:dyDescent="0.15">
      <c r="A60" s="8"/>
      <c r="B60" s="15"/>
      <c r="C60" s="7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7"/>
      <c r="W60" s="23"/>
      <c r="X60" s="23"/>
      <c r="Y60" s="23"/>
    </row>
    <row r="61" spans="1:29" ht="13" x14ac:dyDescent="0.15">
      <c r="A61" s="8"/>
      <c r="B61" s="18" t="s">
        <v>163</v>
      </c>
      <c r="C61" s="7"/>
      <c r="D61" s="19">
        <f>D59+D44+D35+D27</f>
        <v>0</v>
      </c>
      <c r="E61" s="20"/>
      <c r="F61" s="19">
        <f t="shared" ref="F61:U61" si="39">F59+F44+F35+F27</f>
        <v>0</v>
      </c>
      <c r="G61" s="19">
        <f t="shared" si="39"/>
        <v>0</v>
      </c>
      <c r="H61" s="19">
        <f t="shared" si="39"/>
        <v>0</v>
      </c>
      <c r="I61" s="19">
        <f t="shared" si="39"/>
        <v>0</v>
      </c>
      <c r="J61" s="19">
        <f t="shared" si="39"/>
        <v>0</v>
      </c>
      <c r="K61" s="19">
        <f t="shared" si="39"/>
        <v>0</v>
      </c>
      <c r="L61" s="19">
        <f t="shared" si="39"/>
        <v>0</v>
      </c>
      <c r="M61" s="19">
        <f t="shared" si="39"/>
        <v>0</v>
      </c>
      <c r="N61" s="19">
        <f t="shared" si="39"/>
        <v>0</v>
      </c>
      <c r="O61" s="19">
        <f t="shared" si="39"/>
        <v>0</v>
      </c>
      <c r="P61" s="19">
        <f t="shared" si="39"/>
        <v>0</v>
      </c>
      <c r="Q61" s="19">
        <f t="shared" si="39"/>
        <v>0</v>
      </c>
      <c r="R61" s="19">
        <f t="shared" si="39"/>
        <v>0</v>
      </c>
      <c r="S61" s="19">
        <f t="shared" si="39"/>
        <v>0</v>
      </c>
      <c r="T61" s="19">
        <f t="shared" si="39"/>
        <v>0</v>
      </c>
      <c r="U61" s="19">
        <f t="shared" si="39"/>
        <v>0</v>
      </c>
      <c r="V61" s="7"/>
      <c r="W61" s="19">
        <f>W59+W44+W35+W27</f>
        <v>0</v>
      </c>
      <c r="X61" s="19" t="e">
        <f>X59+X44+X35+X27</f>
        <v>#REF!</v>
      </c>
      <c r="Y61" s="19" t="e">
        <f t="shared" ref="Y61:Y62" si="40">X61-W61</f>
        <v>#REF!</v>
      </c>
    </row>
    <row r="62" spans="1:29" ht="12.75" customHeight="1" x14ac:dyDescent="0.15">
      <c r="A62" s="21" t="s">
        <v>164</v>
      </c>
      <c r="B62" s="18"/>
      <c r="C62" s="7"/>
      <c r="D62" s="19">
        <f>D16-D61</f>
        <v>0</v>
      </c>
      <c r="E62" s="20"/>
      <c r="F62" s="19">
        <f t="shared" ref="F62:U62" si="41">F16-F61</f>
        <v>0</v>
      </c>
      <c r="G62" s="19">
        <f t="shared" si="41"/>
        <v>0</v>
      </c>
      <c r="H62" s="19">
        <f t="shared" si="41"/>
        <v>0</v>
      </c>
      <c r="I62" s="19">
        <f t="shared" si="41"/>
        <v>0</v>
      </c>
      <c r="J62" s="19">
        <f t="shared" si="41"/>
        <v>0</v>
      </c>
      <c r="K62" s="19">
        <f t="shared" si="41"/>
        <v>0</v>
      </c>
      <c r="L62" s="19">
        <f t="shared" si="41"/>
        <v>0</v>
      </c>
      <c r="M62" s="19">
        <f t="shared" si="41"/>
        <v>0</v>
      </c>
      <c r="N62" s="19">
        <f t="shared" si="41"/>
        <v>0</v>
      </c>
      <c r="O62" s="19">
        <f t="shared" si="41"/>
        <v>0</v>
      </c>
      <c r="P62" s="19">
        <f t="shared" si="41"/>
        <v>0</v>
      </c>
      <c r="Q62" s="19">
        <f t="shared" si="41"/>
        <v>0</v>
      </c>
      <c r="R62" s="19">
        <f t="shared" si="41"/>
        <v>0</v>
      </c>
      <c r="S62" s="19">
        <f t="shared" si="41"/>
        <v>0</v>
      </c>
      <c r="T62" s="19">
        <f t="shared" si="41"/>
        <v>0</v>
      </c>
      <c r="U62" s="19">
        <f t="shared" si="41"/>
        <v>0</v>
      </c>
      <c r="V62" s="7"/>
      <c r="W62" s="19">
        <f>W16-W61</f>
        <v>0</v>
      </c>
      <c r="X62" s="19" t="e">
        <f>X16-X61</f>
        <v>#REF!</v>
      </c>
      <c r="Y62" s="19" t="e">
        <f t="shared" si="40"/>
        <v>#REF!</v>
      </c>
    </row>
    <row r="63" spans="1:29" ht="12.75" customHeight="1" x14ac:dyDescent="0.15">
      <c r="A63" s="21"/>
      <c r="B63" s="15"/>
      <c r="C63" s="7"/>
      <c r="D63" s="32"/>
      <c r="E63" s="20"/>
      <c r="F63" s="32"/>
      <c r="G63" s="32"/>
      <c r="H63" s="32"/>
      <c r="I63" s="20"/>
      <c r="J63" s="32"/>
      <c r="K63" s="32"/>
      <c r="L63" s="32"/>
      <c r="M63" s="20"/>
      <c r="N63" s="32"/>
      <c r="O63" s="32"/>
      <c r="P63" s="32"/>
      <c r="Q63" s="20"/>
      <c r="R63" s="32"/>
      <c r="S63" s="32"/>
      <c r="T63" s="32"/>
      <c r="U63" s="20"/>
      <c r="V63" s="7"/>
      <c r="W63" s="20"/>
      <c r="X63" s="20"/>
      <c r="Y63" s="20"/>
    </row>
    <row r="64" spans="1:29" ht="13" x14ac:dyDescent="0.15">
      <c r="A64" s="21" t="s">
        <v>36</v>
      </c>
      <c r="B64" s="18"/>
      <c r="C64" s="7"/>
      <c r="D64" s="19">
        <f>D62</f>
        <v>0</v>
      </c>
      <c r="E64" s="20"/>
      <c r="F64" s="19">
        <f t="shared" ref="F64:U64" si="42">F62</f>
        <v>0</v>
      </c>
      <c r="G64" s="19">
        <f t="shared" si="42"/>
        <v>0</v>
      </c>
      <c r="H64" s="19">
        <f t="shared" si="42"/>
        <v>0</v>
      </c>
      <c r="I64" s="19">
        <f t="shared" si="42"/>
        <v>0</v>
      </c>
      <c r="J64" s="19">
        <f t="shared" si="42"/>
        <v>0</v>
      </c>
      <c r="K64" s="19">
        <f t="shared" si="42"/>
        <v>0</v>
      </c>
      <c r="L64" s="19">
        <f t="shared" si="42"/>
        <v>0</v>
      </c>
      <c r="M64" s="19">
        <f t="shared" si="42"/>
        <v>0</v>
      </c>
      <c r="N64" s="19">
        <f t="shared" si="42"/>
        <v>0</v>
      </c>
      <c r="O64" s="19">
        <f t="shared" si="42"/>
        <v>0</v>
      </c>
      <c r="P64" s="19">
        <f t="shared" si="42"/>
        <v>0</v>
      </c>
      <c r="Q64" s="19">
        <f t="shared" si="42"/>
        <v>0</v>
      </c>
      <c r="R64" s="19">
        <f t="shared" si="42"/>
        <v>0</v>
      </c>
      <c r="S64" s="19">
        <f t="shared" si="42"/>
        <v>0</v>
      </c>
      <c r="T64" s="19">
        <f t="shared" si="42"/>
        <v>0</v>
      </c>
      <c r="U64" s="19">
        <f t="shared" si="42"/>
        <v>0</v>
      </c>
      <c r="V64" s="7"/>
      <c r="W64" s="19">
        <f>W62</f>
        <v>0</v>
      </c>
      <c r="X64" s="19" t="e">
        <f>X62</f>
        <v>#REF!</v>
      </c>
      <c r="Y64" s="39" t="e">
        <f t="shared" ref="Y64" si="43">X64-W64</f>
        <v>#REF!</v>
      </c>
    </row>
    <row r="66" spans="1:21" ht="12.75" customHeight="1" x14ac:dyDescent="0.15">
      <c r="A66" s="15" t="s">
        <v>128</v>
      </c>
    </row>
    <row r="67" spans="1:21" ht="12.75" customHeight="1" x14ac:dyDescent="0.15">
      <c r="B67" s="6" t="s">
        <v>129</v>
      </c>
      <c r="D67" s="27"/>
      <c r="F67" s="27"/>
      <c r="G67" s="27"/>
      <c r="H67" s="27"/>
      <c r="I67" s="29">
        <f t="shared" ref="I67:I69" si="44">SUM(F67:H67)</f>
        <v>0</v>
      </c>
      <c r="J67" s="27"/>
      <c r="K67" s="27"/>
      <c r="L67" s="27"/>
      <c r="M67" s="29">
        <f t="shared" ref="M67:M70" si="45">SUM(J67:L67)</f>
        <v>0</v>
      </c>
      <c r="N67" s="27"/>
      <c r="O67" s="27"/>
      <c r="P67" s="27"/>
      <c r="Q67" s="29">
        <f t="shared" ref="Q67:Q70" si="46">SUM(N67:P67)</f>
        <v>0</v>
      </c>
      <c r="R67" s="27"/>
      <c r="S67" s="27"/>
      <c r="T67" s="27"/>
      <c r="U67" s="29">
        <f t="shared" ref="U67:U70" si="47">SUM(R67:T67)</f>
        <v>0</v>
      </c>
    </row>
    <row r="68" spans="1:21" ht="12.75" customHeight="1" x14ac:dyDescent="0.15">
      <c r="B68" s="6" t="s">
        <v>130</v>
      </c>
      <c r="D68" s="27"/>
      <c r="F68" s="27"/>
      <c r="G68" s="27"/>
      <c r="H68" s="27"/>
      <c r="I68" s="29">
        <f t="shared" si="44"/>
        <v>0</v>
      </c>
      <c r="J68" s="27"/>
      <c r="K68" s="27"/>
      <c r="L68" s="27"/>
      <c r="M68" s="29">
        <f t="shared" si="45"/>
        <v>0</v>
      </c>
      <c r="N68" s="27"/>
      <c r="O68" s="27"/>
      <c r="P68" s="27"/>
      <c r="Q68" s="29">
        <f t="shared" si="46"/>
        <v>0</v>
      </c>
      <c r="R68" s="27"/>
      <c r="S68" s="27"/>
      <c r="T68" s="27"/>
      <c r="U68" s="29">
        <f t="shared" si="47"/>
        <v>0</v>
      </c>
    </row>
    <row r="69" spans="1:21" ht="12.75" customHeight="1" x14ac:dyDescent="0.15">
      <c r="B69" s="6" t="s">
        <v>131</v>
      </c>
      <c r="D69" s="27"/>
      <c r="F69" s="27"/>
      <c r="G69" s="27"/>
      <c r="H69" s="27"/>
      <c r="I69" s="29">
        <f t="shared" si="44"/>
        <v>0</v>
      </c>
      <c r="J69" s="27"/>
      <c r="K69" s="27"/>
      <c r="L69" s="27"/>
      <c r="M69" s="29">
        <f t="shared" si="45"/>
        <v>0</v>
      </c>
      <c r="N69" s="27"/>
      <c r="O69" s="27"/>
      <c r="P69" s="27"/>
      <c r="Q69" s="29">
        <f t="shared" si="46"/>
        <v>0</v>
      </c>
      <c r="R69" s="27"/>
      <c r="S69" s="27"/>
      <c r="T69" s="27"/>
      <c r="U69" s="29">
        <f t="shared" si="47"/>
        <v>0</v>
      </c>
    </row>
    <row r="70" spans="1:21" ht="12.75" customHeight="1" x14ac:dyDescent="0.15">
      <c r="A70" s="24" t="s">
        <v>132</v>
      </c>
      <c r="D70" s="9">
        <f>SUM(D67:D69,D64)</f>
        <v>0</v>
      </c>
      <c r="F70" s="9">
        <f>SUM(F67:F69,F64)</f>
        <v>0</v>
      </c>
      <c r="G70" s="9">
        <f>SUM(G67:G69,G64)</f>
        <v>0</v>
      </c>
      <c r="H70" s="9">
        <f>SUM(H67:H69,H64)</f>
        <v>0</v>
      </c>
      <c r="I70" s="29">
        <f>SUM(F70:H70)</f>
        <v>0</v>
      </c>
      <c r="J70" s="9">
        <f t="shared" ref="J70:L70" si="48">SUM(J67:J69,J64)</f>
        <v>0</v>
      </c>
      <c r="K70" s="9">
        <f t="shared" si="48"/>
        <v>0</v>
      </c>
      <c r="L70" s="9">
        <f t="shared" si="48"/>
        <v>0</v>
      </c>
      <c r="M70" s="29">
        <f t="shared" si="45"/>
        <v>0</v>
      </c>
      <c r="N70" s="9">
        <f t="shared" ref="N70" si="49">SUM(N67:N69,N64)</f>
        <v>0</v>
      </c>
      <c r="O70" s="9">
        <f t="shared" ref="O70" si="50">SUM(O67:O69,O64)</f>
        <v>0</v>
      </c>
      <c r="P70" s="9">
        <f t="shared" ref="P70" si="51">SUM(P67:P69,P64)</f>
        <v>0</v>
      </c>
      <c r="Q70" s="29">
        <f t="shared" si="46"/>
        <v>0</v>
      </c>
      <c r="R70" s="9">
        <f t="shared" ref="R70" si="52">SUM(R67:R69,R64)</f>
        <v>0</v>
      </c>
      <c r="S70" s="9">
        <f t="shared" ref="S70" si="53">SUM(S67:S69,S64)</f>
        <v>0</v>
      </c>
      <c r="T70" s="9">
        <f t="shared" ref="T70" si="54">SUM(T67:T69,T64)</f>
        <v>0</v>
      </c>
      <c r="U70" s="29">
        <f t="shared" si="47"/>
        <v>0</v>
      </c>
    </row>
  </sheetData>
  <phoneticPr fontId="66" type="noConversion"/>
  <pageMargins left="0.75" right="0.35" top="0.5" bottom="0.5" header="0.5" footer="0.5"/>
  <pageSetup scale="55" orientation="landscape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M45"/>
  <sheetViews>
    <sheetView showGridLines="0" zoomScale="150" zoomScaleNormal="150" zoomScaleSheetLayoutView="100" workbookViewId="0"/>
  </sheetViews>
  <sheetFormatPr baseColWidth="10" defaultColWidth="9.1640625" defaultRowHeight="13" x14ac:dyDescent="0.15"/>
  <cols>
    <col min="1" max="1" width="2" style="34" customWidth="1"/>
    <col min="2" max="2" width="9.1640625" style="34"/>
    <col min="3" max="3" width="20.1640625" style="34" customWidth="1"/>
    <col min="4" max="4" width="12.33203125" style="34" customWidth="1"/>
    <col min="5" max="5" width="11.33203125" style="34" customWidth="1"/>
    <col min="6" max="6" width="9.1640625" style="34"/>
    <col min="7" max="7" width="19.6640625" style="34" customWidth="1"/>
    <col min="8" max="8" width="20" style="34" customWidth="1"/>
    <col min="9" max="9" width="25.1640625" style="34" customWidth="1"/>
    <col min="10" max="10" width="27" style="34" customWidth="1"/>
    <col min="11" max="16384" width="9.1640625" style="34"/>
  </cols>
  <sheetData>
    <row r="1" spans="1:13" x14ac:dyDescent="0.15">
      <c r="A1" s="33" t="str">
        <f>'Cover Sheet'!A2</f>
        <v>Capital City PCS</v>
      </c>
    </row>
    <row r="2" spans="1:13" x14ac:dyDescent="0.15">
      <c r="A2" s="6" t="str">
        <f>'Cover Sheet'!A8&amp;" "&amp;'Cover Sheet'!$A$9&amp;" Balance Sheet"</f>
        <v>FY21  Balance Sheet</v>
      </c>
    </row>
    <row r="3" spans="1:13" x14ac:dyDescent="0.15">
      <c r="B3" s="138"/>
      <c r="C3" s="138"/>
      <c r="D3" s="138"/>
      <c r="E3" s="138"/>
      <c r="F3" s="138"/>
      <c r="G3" s="138"/>
      <c r="H3" s="40"/>
      <c r="I3" s="40"/>
      <c r="J3" s="40"/>
    </row>
    <row r="4" spans="1:13" x14ac:dyDescent="0.15">
      <c r="B4" s="40"/>
      <c r="C4" s="40"/>
      <c r="D4" s="40"/>
      <c r="E4" s="41" t="s">
        <v>112</v>
      </c>
      <c r="F4" s="42"/>
      <c r="G4" s="41" t="s">
        <v>82</v>
      </c>
      <c r="H4" s="41" t="s">
        <v>83</v>
      </c>
      <c r="I4" s="41" t="s">
        <v>84</v>
      </c>
      <c r="J4" s="41" t="s">
        <v>85</v>
      </c>
    </row>
    <row r="5" spans="1:13" ht="17" thickBot="1" x14ac:dyDescent="0.2">
      <c r="B5" s="40"/>
      <c r="C5" s="40"/>
      <c r="D5" s="40"/>
      <c r="E5" s="43" t="s">
        <v>147</v>
      </c>
      <c r="F5" s="44"/>
      <c r="G5" s="43" t="s">
        <v>86</v>
      </c>
      <c r="H5" s="43" t="s">
        <v>87</v>
      </c>
      <c r="I5" s="43" t="s">
        <v>88</v>
      </c>
      <c r="J5" s="43" t="s">
        <v>89</v>
      </c>
      <c r="M5" s="73" t="s">
        <v>171</v>
      </c>
    </row>
    <row r="6" spans="1:13" x14ac:dyDescent="0.15">
      <c r="A6" s="56" t="s">
        <v>90</v>
      </c>
      <c r="B6" s="45"/>
      <c r="C6" s="45"/>
      <c r="E6" s="46"/>
      <c r="F6" s="44"/>
      <c r="G6" s="46"/>
      <c r="H6" s="46"/>
      <c r="I6" s="46"/>
      <c r="J6" s="46"/>
    </row>
    <row r="7" spans="1:13" x14ac:dyDescent="0.15">
      <c r="B7" s="40"/>
      <c r="C7" s="40"/>
      <c r="D7" s="40"/>
      <c r="E7" s="40"/>
      <c r="F7" s="40"/>
      <c r="G7" s="40"/>
      <c r="H7" s="40"/>
      <c r="I7" s="40"/>
      <c r="J7" s="40"/>
    </row>
    <row r="8" spans="1:13" x14ac:dyDescent="0.15">
      <c r="B8" s="53" t="s">
        <v>122</v>
      </c>
      <c r="C8" s="47"/>
      <c r="D8" s="45"/>
      <c r="E8" s="48"/>
      <c r="F8" s="48"/>
      <c r="G8" s="49"/>
      <c r="H8" s="49"/>
      <c r="I8" s="49"/>
      <c r="J8" s="49"/>
    </row>
    <row r="9" spans="1:13" x14ac:dyDescent="0.15">
      <c r="B9" s="57" t="s">
        <v>91</v>
      </c>
      <c r="D9" s="50"/>
      <c r="E9" s="27">
        <v>0</v>
      </c>
      <c r="F9" s="51"/>
      <c r="G9" s="27">
        <v>0</v>
      </c>
      <c r="H9" s="27">
        <v>0</v>
      </c>
      <c r="I9" s="27">
        <v>0</v>
      </c>
      <c r="J9" s="27">
        <v>0</v>
      </c>
      <c r="M9" s="33" t="s">
        <v>181</v>
      </c>
    </row>
    <row r="10" spans="1:13" x14ac:dyDescent="0.15">
      <c r="B10" s="57" t="s">
        <v>92</v>
      </c>
      <c r="D10" s="50"/>
      <c r="E10" s="27">
        <v>0</v>
      </c>
      <c r="F10" s="52"/>
      <c r="G10" s="27">
        <v>0</v>
      </c>
      <c r="H10" s="27">
        <v>0</v>
      </c>
      <c r="I10" s="27">
        <v>0</v>
      </c>
      <c r="J10" s="27">
        <v>0</v>
      </c>
    </row>
    <row r="11" spans="1:13" x14ac:dyDescent="0.15">
      <c r="B11" s="57" t="s">
        <v>110</v>
      </c>
      <c r="D11" s="50"/>
      <c r="E11" s="27">
        <v>0</v>
      </c>
      <c r="F11" s="52"/>
      <c r="G11" s="27">
        <v>0</v>
      </c>
      <c r="H11" s="27">
        <v>0</v>
      </c>
      <c r="I11" s="27">
        <v>0</v>
      </c>
      <c r="J11" s="27">
        <v>0</v>
      </c>
    </row>
    <row r="12" spans="1:13" x14ac:dyDescent="0.15">
      <c r="B12" s="57" t="s">
        <v>109</v>
      </c>
      <c r="D12" s="50"/>
      <c r="E12" s="27">
        <v>0</v>
      </c>
      <c r="F12" s="49"/>
      <c r="G12" s="27">
        <v>0</v>
      </c>
      <c r="H12" s="27">
        <v>0</v>
      </c>
      <c r="I12" s="27">
        <v>0</v>
      </c>
      <c r="J12" s="27">
        <v>0</v>
      </c>
    </row>
    <row r="13" spans="1:13" x14ac:dyDescent="0.15">
      <c r="B13" s="53" t="s">
        <v>93</v>
      </c>
      <c r="E13" s="59">
        <f>SUM(E9:E12)</f>
        <v>0</v>
      </c>
      <c r="F13" s="49"/>
      <c r="G13" s="59">
        <f>SUM(G9:G12)</f>
        <v>0</v>
      </c>
      <c r="H13" s="59">
        <f>SUM(H9:H12)</f>
        <v>0</v>
      </c>
      <c r="I13" s="59">
        <f>SUM(I9:I12)</f>
        <v>0</v>
      </c>
      <c r="J13" s="59">
        <f>SUM(J9:J12)</f>
        <v>0</v>
      </c>
    </row>
    <row r="14" spans="1:13" x14ac:dyDescent="0.15">
      <c r="B14" s="40"/>
      <c r="C14" s="40"/>
      <c r="D14" s="40"/>
      <c r="E14" s="40"/>
      <c r="F14" s="40"/>
      <c r="G14" s="40"/>
      <c r="H14" s="40"/>
      <c r="I14" s="40"/>
      <c r="J14" s="40"/>
    </row>
    <row r="15" spans="1:13" x14ac:dyDescent="0.15">
      <c r="B15" s="56" t="s">
        <v>94</v>
      </c>
      <c r="C15" s="50"/>
      <c r="D15" s="50"/>
      <c r="E15" s="27">
        <v>0</v>
      </c>
      <c r="F15" s="51"/>
      <c r="G15" s="27">
        <v>0</v>
      </c>
      <c r="H15" s="27">
        <v>0</v>
      </c>
      <c r="I15" s="27">
        <v>0</v>
      </c>
      <c r="J15" s="27">
        <v>0</v>
      </c>
    </row>
    <row r="16" spans="1:13" x14ac:dyDescent="0.15">
      <c r="B16" s="40"/>
      <c r="C16" s="40"/>
      <c r="D16" s="40"/>
      <c r="E16" s="40"/>
      <c r="F16" s="40"/>
      <c r="G16" s="40"/>
      <c r="H16" s="40"/>
      <c r="I16" s="40"/>
      <c r="J16" s="40"/>
    </row>
    <row r="17" spans="1:13" x14ac:dyDescent="0.15">
      <c r="B17" s="56" t="s">
        <v>95</v>
      </c>
      <c r="C17" s="50"/>
      <c r="D17" s="50"/>
      <c r="E17" s="27">
        <v>0</v>
      </c>
      <c r="F17" s="51"/>
      <c r="G17" s="27">
        <v>0</v>
      </c>
      <c r="H17" s="27">
        <v>0</v>
      </c>
      <c r="I17" s="27">
        <v>0</v>
      </c>
      <c r="J17" s="27">
        <v>0</v>
      </c>
      <c r="M17" s="33" t="s">
        <v>172</v>
      </c>
    </row>
    <row r="18" spans="1:13" x14ac:dyDescent="0.15">
      <c r="B18" s="40"/>
      <c r="C18" s="40"/>
      <c r="D18" s="40"/>
      <c r="E18" s="40"/>
      <c r="F18" s="40"/>
      <c r="G18" s="40"/>
      <c r="H18" s="40"/>
      <c r="I18" s="40"/>
      <c r="J18" s="40"/>
    </row>
    <row r="19" spans="1:13" ht="14" thickBot="1" x14ac:dyDescent="0.2">
      <c r="A19" s="53" t="s">
        <v>96</v>
      </c>
      <c r="B19" s="40"/>
      <c r="C19" s="50"/>
      <c r="E19" s="60">
        <f>E13+E15+E17</f>
        <v>0</v>
      </c>
      <c r="F19" s="52"/>
      <c r="G19" s="60">
        <f>G13+G15+G17</f>
        <v>0</v>
      </c>
      <c r="H19" s="60">
        <f>H13+H15+H17</f>
        <v>0</v>
      </c>
      <c r="I19" s="60">
        <f>I13+I15+I17</f>
        <v>0</v>
      </c>
      <c r="J19" s="60">
        <f>J13+J15+J17</f>
        <v>0</v>
      </c>
    </row>
    <row r="20" spans="1:13" ht="14" thickTop="1" x14ac:dyDescent="0.15">
      <c r="B20" s="40"/>
      <c r="C20" s="40"/>
      <c r="D20" s="40"/>
      <c r="E20" s="40"/>
      <c r="F20" s="40"/>
      <c r="G20" s="40"/>
      <c r="H20" s="40"/>
      <c r="I20" s="40"/>
      <c r="J20" s="40"/>
    </row>
    <row r="21" spans="1:13" ht="15" customHeight="1" x14ac:dyDescent="0.15">
      <c r="A21" s="56" t="s">
        <v>97</v>
      </c>
      <c r="B21" s="45"/>
      <c r="C21" s="45"/>
      <c r="E21" s="54"/>
      <c r="F21" s="54"/>
      <c r="G21" s="54"/>
      <c r="H21" s="54"/>
      <c r="I21" s="54"/>
      <c r="J21" s="54"/>
    </row>
    <row r="22" spans="1:13" x14ac:dyDescent="0.15">
      <c r="B22" s="40"/>
      <c r="C22" s="40"/>
      <c r="D22" s="40"/>
      <c r="E22" s="40"/>
      <c r="F22" s="40"/>
      <c r="G22" s="40"/>
      <c r="H22" s="40"/>
      <c r="I22" s="40"/>
      <c r="J22" s="40"/>
    </row>
    <row r="23" spans="1:13" x14ac:dyDescent="0.15">
      <c r="B23" s="53" t="s">
        <v>123</v>
      </c>
      <c r="C23" s="55"/>
      <c r="D23" s="55"/>
      <c r="E23" s="49"/>
      <c r="F23" s="49"/>
      <c r="G23" s="49"/>
      <c r="H23" s="49"/>
      <c r="I23" s="49"/>
      <c r="J23" s="49"/>
    </row>
    <row r="24" spans="1:13" x14ac:dyDescent="0.15">
      <c r="B24" s="57" t="s">
        <v>99</v>
      </c>
      <c r="D24" s="50"/>
      <c r="E24" s="27">
        <v>0</v>
      </c>
      <c r="F24" s="51"/>
      <c r="G24" s="27">
        <v>0</v>
      </c>
      <c r="H24" s="27">
        <v>0</v>
      </c>
      <c r="I24" s="27">
        <v>0</v>
      </c>
      <c r="J24" s="27">
        <v>0</v>
      </c>
    </row>
    <row r="25" spans="1:13" x14ac:dyDescent="0.15">
      <c r="B25" s="57" t="s">
        <v>98</v>
      </c>
      <c r="D25" s="50"/>
      <c r="E25" s="27">
        <v>0</v>
      </c>
      <c r="F25" s="49"/>
      <c r="G25" s="27">
        <v>0</v>
      </c>
      <c r="H25" s="27">
        <v>0</v>
      </c>
      <c r="I25" s="27">
        <v>0</v>
      </c>
      <c r="J25" s="27">
        <v>0</v>
      </c>
    </row>
    <row r="26" spans="1:13" x14ac:dyDescent="0.15">
      <c r="B26" s="57" t="s">
        <v>106</v>
      </c>
      <c r="D26" s="50"/>
      <c r="E26" s="27">
        <v>0</v>
      </c>
      <c r="F26" s="49"/>
      <c r="G26" s="27">
        <v>0</v>
      </c>
      <c r="H26" s="27">
        <v>0</v>
      </c>
      <c r="I26" s="27">
        <v>0</v>
      </c>
      <c r="J26" s="27">
        <v>0</v>
      </c>
    </row>
    <row r="27" spans="1:13" x14ac:dyDescent="0.15">
      <c r="B27" s="57" t="s">
        <v>176</v>
      </c>
      <c r="D27" s="50"/>
      <c r="E27" s="27">
        <v>0</v>
      </c>
      <c r="F27" s="49"/>
      <c r="G27" s="27">
        <v>0</v>
      </c>
      <c r="H27" s="27">
        <v>0</v>
      </c>
      <c r="I27" s="27">
        <v>0</v>
      </c>
      <c r="J27" s="27">
        <v>0</v>
      </c>
    </row>
    <row r="28" spans="1:13" x14ac:dyDescent="0.15">
      <c r="B28" s="57" t="s">
        <v>108</v>
      </c>
      <c r="D28" s="50"/>
      <c r="E28" s="27">
        <v>0</v>
      </c>
      <c r="F28" s="49"/>
      <c r="G28" s="27">
        <v>0</v>
      </c>
      <c r="H28" s="27">
        <v>0</v>
      </c>
      <c r="I28" s="27">
        <v>0</v>
      </c>
      <c r="J28" s="27">
        <v>0</v>
      </c>
    </row>
    <row r="29" spans="1:13" x14ac:dyDescent="0.15">
      <c r="B29" s="53" t="s">
        <v>100</v>
      </c>
      <c r="E29" s="59">
        <f>SUM(E24:E28)</f>
        <v>0</v>
      </c>
      <c r="F29" s="49"/>
      <c r="G29" s="59">
        <f t="shared" ref="G29:J29" si="0">SUM(G24:G28)</f>
        <v>0</v>
      </c>
      <c r="H29" s="59">
        <f t="shared" si="0"/>
        <v>0</v>
      </c>
      <c r="I29" s="59">
        <f t="shared" si="0"/>
        <v>0</v>
      </c>
      <c r="J29" s="59">
        <f t="shared" si="0"/>
        <v>0</v>
      </c>
    </row>
    <row r="30" spans="1:13" x14ac:dyDescent="0.15">
      <c r="B30" s="53"/>
      <c r="E30" s="49"/>
      <c r="F30" s="49"/>
      <c r="G30" s="49"/>
      <c r="H30" s="49"/>
      <c r="I30" s="49"/>
      <c r="J30" s="49"/>
    </row>
    <row r="31" spans="1:13" x14ac:dyDescent="0.15">
      <c r="B31" s="56" t="s">
        <v>124</v>
      </c>
      <c r="C31" s="40"/>
      <c r="D31" s="40"/>
      <c r="E31" s="40"/>
      <c r="F31" s="40"/>
      <c r="G31" s="40"/>
      <c r="H31" s="40"/>
      <c r="I31" s="40"/>
      <c r="J31" s="40"/>
    </row>
    <row r="32" spans="1:13" x14ac:dyDescent="0.15">
      <c r="B32" s="57" t="s">
        <v>125</v>
      </c>
      <c r="D32" s="40"/>
      <c r="E32" s="27">
        <v>0</v>
      </c>
      <c r="F32" s="51"/>
      <c r="G32" s="27">
        <v>0</v>
      </c>
      <c r="H32" s="27">
        <v>0</v>
      </c>
      <c r="I32" s="27">
        <v>0</v>
      </c>
      <c r="J32" s="27">
        <v>0</v>
      </c>
    </row>
    <row r="33" spans="1:13" x14ac:dyDescent="0.15">
      <c r="B33" s="57" t="s">
        <v>126</v>
      </c>
      <c r="D33" s="40"/>
      <c r="E33" s="27">
        <v>0</v>
      </c>
      <c r="F33" s="49"/>
      <c r="G33" s="27">
        <v>0</v>
      </c>
      <c r="H33" s="27">
        <v>0</v>
      </c>
      <c r="I33" s="27">
        <v>0</v>
      </c>
      <c r="J33" s="27">
        <v>0</v>
      </c>
      <c r="M33" s="33" t="s">
        <v>173</v>
      </c>
    </row>
    <row r="34" spans="1:13" x14ac:dyDescent="0.15">
      <c r="B34" s="53" t="s">
        <v>107</v>
      </c>
      <c r="D34" s="50"/>
      <c r="E34" s="59">
        <f>SUM(E32:E33)</f>
        <v>0</v>
      </c>
      <c r="F34" s="49"/>
      <c r="G34" s="59">
        <f t="shared" ref="G34:J34" si="1">SUM(G32:G33)</f>
        <v>0</v>
      </c>
      <c r="H34" s="59">
        <f t="shared" si="1"/>
        <v>0</v>
      </c>
      <c r="I34" s="59">
        <f t="shared" si="1"/>
        <v>0</v>
      </c>
      <c r="J34" s="59">
        <f t="shared" si="1"/>
        <v>0</v>
      </c>
    </row>
    <row r="35" spans="1:13" x14ac:dyDescent="0.15">
      <c r="B35" s="40"/>
      <c r="C35" s="40"/>
      <c r="D35" s="40"/>
      <c r="E35" s="40"/>
      <c r="F35" s="40"/>
      <c r="G35" s="40"/>
      <c r="H35" s="40"/>
      <c r="I35" s="40"/>
      <c r="J35" s="40"/>
    </row>
    <row r="36" spans="1:13" ht="16" x14ac:dyDescent="0.3">
      <c r="B36" s="53" t="s">
        <v>101</v>
      </c>
      <c r="C36" s="40"/>
      <c r="E36" s="61">
        <f>E29+E34</f>
        <v>0</v>
      </c>
      <c r="F36" s="54"/>
      <c r="G36" s="61">
        <f>G29+G34</f>
        <v>0</v>
      </c>
      <c r="H36" s="61">
        <f>H29+H34</f>
        <v>0</v>
      </c>
      <c r="I36" s="61">
        <f>I29+I34</f>
        <v>0</v>
      </c>
      <c r="J36" s="61">
        <f>J29+J34</f>
        <v>0</v>
      </c>
    </row>
    <row r="37" spans="1:13" x14ac:dyDescent="0.15">
      <c r="B37" s="40"/>
      <c r="C37" s="40"/>
      <c r="D37" s="40"/>
      <c r="E37" s="40"/>
      <c r="F37" s="40"/>
      <c r="G37" s="40"/>
      <c r="H37" s="40"/>
      <c r="I37" s="40"/>
      <c r="J37" s="40"/>
    </row>
    <row r="38" spans="1:13" x14ac:dyDescent="0.15">
      <c r="B38" s="58" t="s">
        <v>127</v>
      </c>
      <c r="C38" s="55"/>
      <c r="D38" s="55"/>
      <c r="E38" s="49"/>
      <c r="F38" s="49"/>
      <c r="G38" s="54"/>
      <c r="H38" s="54"/>
      <c r="I38" s="54"/>
      <c r="J38" s="54"/>
    </row>
    <row r="39" spans="1:13" x14ac:dyDescent="0.15">
      <c r="B39" s="57" t="s">
        <v>102</v>
      </c>
      <c r="D39" s="55"/>
      <c r="E39" s="27">
        <v>0</v>
      </c>
      <c r="F39" s="49"/>
      <c r="G39" s="27">
        <v>0</v>
      </c>
      <c r="H39" s="27">
        <v>0</v>
      </c>
      <c r="I39" s="27">
        <v>0</v>
      </c>
      <c r="J39" s="27">
        <v>0</v>
      </c>
    </row>
    <row r="40" spans="1:13" x14ac:dyDescent="0.15">
      <c r="B40" s="57" t="s">
        <v>103</v>
      </c>
      <c r="D40" s="55"/>
      <c r="E40" s="27">
        <v>0</v>
      </c>
      <c r="F40" s="49"/>
      <c r="G40" s="27">
        <v>0</v>
      </c>
      <c r="H40" s="27">
        <v>0</v>
      </c>
      <c r="I40" s="27">
        <v>0</v>
      </c>
      <c r="J40" s="27">
        <v>0</v>
      </c>
    </row>
    <row r="41" spans="1:13" x14ac:dyDescent="0.15">
      <c r="B41" s="57" t="s">
        <v>133</v>
      </c>
      <c r="D41" s="55"/>
      <c r="E41" s="66">
        <v>0</v>
      </c>
      <c r="F41" s="49"/>
      <c r="G41" s="66">
        <v>0</v>
      </c>
      <c r="H41" s="66">
        <v>0</v>
      </c>
      <c r="I41" s="66">
        <v>0</v>
      </c>
      <c r="J41" s="66">
        <v>0</v>
      </c>
    </row>
    <row r="42" spans="1:13" ht="16" x14ac:dyDescent="0.3">
      <c r="B42" s="53" t="s">
        <v>104</v>
      </c>
      <c r="C42" s="50"/>
      <c r="E42" s="62">
        <f>SUM(E39:E41)</f>
        <v>0</v>
      </c>
      <c r="F42" s="49"/>
      <c r="G42" s="62">
        <f>SUM(G39:G41)</f>
        <v>0</v>
      </c>
      <c r="H42" s="62">
        <f>SUM(H39:H41)</f>
        <v>0</v>
      </c>
      <c r="I42" s="62">
        <f>SUM(I39:I41)</f>
        <v>0</v>
      </c>
      <c r="J42" s="62">
        <f>SUM(J39:J41)</f>
        <v>0</v>
      </c>
    </row>
    <row r="43" spans="1:13" x14ac:dyDescent="0.15">
      <c r="B43" s="40"/>
      <c r="C43" s="40"/>
      <c r="D43" s="40"/>
      <c r="E43" s="40"/>
      <c r="F43" s="40"/>
      <c r="G43" s="40"/>
      <c r="H43" s="40"/>
      <c r="I43" s="40"/>
      <c r="J43" s="40"/>
    </row>
    <row r="44" spans="1:13" ht="14" thickBot="1" x14ac:dyDescent="0.2">
      <c r="A44" s="53" t="s">
        <v>105</v>
      </c>
      <c r="B44" s="40"/>
      <c r="C44" s="50"/>
      <c r="E44" s="63">
        <f>E36+E42</f>
        <v>0</v>
      </c>
      <c r="F44" s="49"/>
      <c r="G44" s="63">
        <f>G36+G42</f>
        <v>0</v>
      </c>
      <c r="H44" s="63">
        <f>H36+H42</f>
        <v>0</v>
      </c>
      <c r="I44" s="63">
        <f>I36+I42</f>
        <v>0</v>
      </c>
      <c r="J44" s="63">
        <f>J36+J42</f>
        <v>0</v>
      </c>
    </row>
    <row r="45" spans="1:13" ht="14" thickTop="1" x14ac:dyDescent="0.15">
      <c r="B45" s="40"/>
      <c r="C45" s="50"/>
      <c r="D45" s="55"/>
      <c r="E45" s="49"/>
      <c r="F45" s="49"/>
      <c r="G45" s="54"/>
      <c r="H45" s="54"/>
      <c r="I45" s="54"/>
      <c r="J45" s="54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2020-12-22T16:40:16Z</dcterms:modified>
</cp:coreProperties>
</file>