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Bridges PCS/"/>
    </mc:Choice>
  </mc:AlternateContent>
  <xr:revisionPtr revIDLastSave="0" documentId="13_ncr:1_{C2BD8B40-306F-2E40-BCB2-C6D09C6265D3}" xr6:coauthVersionLast="45" xr6:coauthVersionMax="45" xr10:uidLastSave="{00000000-0000-0000-0000-000000000000}"/>
  <bookViews>
    <workbookView xWindow="0" yWindow="460" windowWidth="57660" windowHeight="2678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1" i="5" l="1"/>
  <c r="W52" i="5"/>
  <c r="W53" i="5"/>
  <c r="W54" i="5"/>
  <c r="W55" i="5"/>
  <c r="W56" i="5"/>
  <c r="S56" i="5" l="1"/>
  <c r="S55" i="5"/>
  <c r="S54" i="5"/>
  <c r="S53" i="5"/>
  <c r="S52" i="5"/>
  <c r="S51" i="5"/>
  <c r="O56" i="5"/>
  <c r="O55" i="5"/>
  <c r="O54" i="5"/>
  <c r="O53" i="5"/>
  <c r="O52" i="5"/>
  <c r="O51" i="5"/>
  <c r="K56" i="5"/>
  <c r="Y56" i="5" s="1"/>
  <c r="K55" i="5"/>
  <c r="Y55" i="5" s="1"/>
  <c r="K54" i="5"/>
  <c r="Y54" i="5" s="1"/>
  <c r="K53" i="5"/>
  <c r="Y53" i="5" s="1"/>
  <c r="K52" i="5"/>
  <c r="K51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O27" i="5" s="1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M61" i="5" s="1"/>
  <c r="M62" i="5" s="1"/>
  <c r="M64" i="5" s="1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D16" i="5"/>
  <c r="A2" i="5"/>
  <c r="A2" i="4"/>
  <c r="A1" i="4"/>
  <c r="A1" i="5"/>
  <c r="D58" i="4"/>
  <c r="D42" i="4"/>
  <c r="D31" i="4"/>
  <c r="D26" i="4"/>
  <c r="D34" i="4" s="1"/>
  <c r="D24" i="4"/>
  <c r="B58" i="4"/>
  <c r="B42" i="4"/>
  <c r="B24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Y33" i="5" s="1"/>
  <c r="O33" i="5"/>
  <c r="K33" i="5"/>
  <c r="W58" i="5"/>
  <c r="S58" i="5"/>
  <c r="O58" i="5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Y30" i="5" s="1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B31" i="4"/>
  <c r="C31" i="4"/>
  <c r="C26" i="4"/>
  <c r="C34" i="4"/>
  <c r="C37" i="4" s="1"/>
  <c r="B26" i="4"/>
  <c r="B34" i="4" s="1"/>
  <c r="C58" i="4"/>
  <c r="C42" i="4"/>
  <c r="C24" i="4"/>
  <c r="Y47" i="5" l="1"/>
  <c r="Y49" i="5"/>
  <c r="Y57" i="5"/>
  <c r="W27" i="5"/>
  <c r="U61" i="5"/>
  <c r="S16" i="5"/>
  <c r="R61" i="5"/>
  <c r="R62" i="5" s="1"/>
  <c r="R64" i="5" s="1"/>
  <c r="O35" i="5"/>
  <c r="O61" i="5" s="1"/>
  <c r="O62" i="5" s="1"/>
  <c r="O64" i="5" s="1"/>
  <c r="Y23" i="5"/>
  <c r="Y25" i="5"/>
  <c r="Y51" i="5"/>
  <c r="W35" i="5"/>
  <c r="Y52" i="5"/>
  <c r="Y9" i="5"/>
  <c r="Y50" i="5"/>
  <c r="Y58" i="5"/>
  <c r="N61" i="5"/>
  <c r="N62" i="5" s="1"/>
  <c r="N64" i="5" s="1"/>
  <c r="Y11" i="5"/>
  <c r="Y13" i="5"/>
  <c r="Y22" i="5"/>
  <c r="Y24" i="5"/>
  <c r="Y14" i="5"/>
  <c r="W59" i="5"/>
  <c r="W61" i="5" s="1"/>
  <c r="W62" i="5" s="1"/>
  <c r="W64" i="5" s="1"/>
  <c r="T61" i="5"/>
  <c r="S59" i="5"/>
  <c r="O59" i="5"/>
  <c r="Y48" i="5"/>
  <c r="K59" i="5"/>
  <c r="J61" i="5"/>
  <c r="J62" i="5" s="1"/>
  <c r="J64" i="5" s="1"/>
  <c r="D61" i="5"/>
  <c r="D62" i="5" s="1"/>
  <c r="D64" i="5" s="1"/>
  <c r="W44" i="5"/>
  <c r="V61" i="5"/>
  <c r="V62" i="5" s="1"/>
  <c r="V64" i="5" s="1"/>
  <c r="S44" i="5"/>
  <c r="Y41" i="5"/>
  <c r="Y39" i="5"/>
  <c r="O44" i="5"/>
  <c r="Y42" i="5"/>
  <c r="Y43" i="5"/>
  <c r="Y38" i="5"/>
  <c r="K44" i="5"/>
  <c r="K61" i="5" s="1"/>
  <c r="K62" i="5" s="1"/>
  <c r="S35" i="5"/>
  <c r="Y32" i="5"/>
  <c r="Y31" i="5"/>
  <c r="K35" i="5"/>
  <c r="S27" i="5"/>
  <c r="S61" i="5" s="1"/>
  <c r="S62" i="5" s="1"/>
  <c r="S64" i="5" s="1"/>
  <c r="L61" i="5"/>
  <c r="L62" i="5" s="1"/>
  <c r="L64" i="5" s="1"/>
  <c r="Y20" i="5"/>
  <c r="Y21" i="5"/>
  <c r="Y26" i="5"/>
  <c r="K27" i="5"/>
  <c r="H61" i="5"/>
  <c r="H62" i="5" s="1"/>
  <c r="H64" i="5" s="1"/>
  <c r="W16" i="5"/>
  <c r="U62" i="5"/>
  <c r="U64" i="5" s="1"/>
  <c r="Y12" i="5"/>
  <c r="Y15" i="5"/>
  <c r="O16" i="5"/>
  <c r="Y8" i="5"/>
  <c r="K16" i="5"/>
  <c r="Y7" i="5"/>
  <c r="Y59" i="5"/>
  <c r="Y27" i="5"/>
  <c r="B37" i="4"/>
  <c r="B44" i="4"/>
  <c r="D44" i="4"/>
  <c r="D37" i="4"/>
  <c r="Y10" i="5"/>
  <c r="T62" i="5"/>
  <c r="T64" i="5" s="1"/>
  <c r="C44" i="4"/>
  <c r="Y34" i="5"/>
  <c r="Y40" i="5"/>
  <c r="P61" i="5"/>
  <c r="P62" i="5" s="1"/>
  <c r="P64" i="5" s="1"/>
  <c r="Q61" i="5"/>
  <c r="Q62" i="5" s="1"/>
  <c r="Q64" i="5" s="1"/>
  <c r="I61" i="5"/>
  <c r="I62" i="5" s="1"/>
  <c r="I64" i="5" s="1"/>
  <c r="Y35" i="5" l="1"/>
  <c r="Y16" i="5"/>
  <c r="Y44" i="5"/>
  <c r="B53" i="4"/>
  <c r="B47" i="4"/>
  <c r="B50" i="4" s="1"/>
  <c r="Y62" i="5"/>
  <c r="K64" i="5"/>
  <c r="Y64" i="5" s="1"/>
  <c r="C53" i="4"/>
  <c r="C47" i="4"/>
  <c r="C50" i="4" s="1"/>
  <c r="D47" i="4"/>
  <c r="D50" i="4" s="1"/>
  <c r="D53" i="4"/>
  <c r="Y6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<sst xmlns="http://schemas.openxmlformats.org/spreadsheetml/2006/main" count="136" uniqueCount="135">
  <si>
    <t>Budget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</si>
  <si>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</si>
  <si>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</si>
  <si>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</si>
  <si>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</si>
  <si>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</si>
  <si>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</si>
  <si>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</si>
  <si>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</si>
  <si>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</si>
  <si>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</si>
  <si>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</si>
  <si>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</si>
  <si>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</si>
  <si>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</si>
  <si>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</si>
  <si>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</si>
  <si>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</si>
  <si>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</si>
  <si>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</si>
  <si>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</si>
  <si>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</si>
  <si>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</si>
  <si>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</si>
  <si>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</si>
  <si>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</si>
  <si>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</si>
  <si>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</si>
  <si>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</si>
  <si>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</si>
  <si>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</si>
  <si>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</si>
  <si>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</si>
  <si>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</si>
  <si>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</si>
  <si>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</si>
  <si>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</si>
  <si>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</si>
  <si>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</si>
  <si>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</si>
  <si>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</si>
  <si>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</si>
  <si>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</si>
  <si>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</si>
  <si>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</si>
  <si>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</si>
  <si>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</si>
  <si>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</si>
  <si>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</si>
  <si>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</si>
  <si>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</si>
  <si>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</si>
  <si>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</si>
  <si>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</si>
  <si>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</si>
  <si>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</si>
  <si>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</si>
  <si>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</si>
  <si>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</si>
  <si>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</si>
  <si>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</si>
  <si>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</si>
  <si>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</si>
  <si>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</si>
  <si>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</si>
  <si>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</si>
  <si>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</si>
  <si>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</si>
  <si>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</si>
  <si>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</si>
  <si>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</si>
  <si>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</si>
  <si>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</si>
  <si>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</si>
  <si>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</si>
  <si>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</si>
  <si>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</si>
  <si>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</si>
  <si>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</si>
  <si>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</si>
  <si>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</si>
  <si>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</si>
  <si>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No. of Positions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</si>
  <si>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</si>
  <si>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</si>
  <si>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</si>
  <si>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</si>
  <si>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</si>
  <si>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</si>
  <si>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</si>
  <si>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</si>
  <si>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</si>
  <si>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</si>
  <si>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</si>
  <si>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</si>
  <si>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</si>
  <si>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</si>
  <si>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</si>
  <si>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</si>
  <si>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</si>
  <si>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</si>
  <si>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</si>
  <si>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</si>
  <si>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</si>
  <si>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</si>
  <si>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</si>
  <si>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</si>
  <si>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</si>
  <si>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</si>
  <si>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</si>
  <si>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</si>
  <si>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</si>
  <si>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</si>
  <si>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</si>
  <si>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</si>
  <si>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</si>
  <si>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</si>
  <si>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</si>
  <si>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</si>
  <si>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</si>
  <si>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</si>
  <si>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</si>
  <si>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</si>
  <si>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</si>
  <si>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</si>
  <si>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</si>
  <si>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</si>
  <si>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</si>
  <si>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N/A</t>
  </si>
  <si>
    <t>Bridges Public Charter School</t>
  </si>
  <si>
    <t>Stephanie Snyder</t>
  </si>
  <si>
    <t>stephanie@ed-ops.com</t>
  </si>
  <si>
    <t>615-887-8068</t>
  </si>
  <si>
    <t>7/1/20-6/30/21</t>
  </si>
  <si>
    <t>FY20-21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</si>
</sst>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0.000"/>
    <numFmt numFmtId="167" formatCode="#,##0.000_);[Red]\(#,##0.000\)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  <numFmt numFmtId="174" formatCode="_(&quot;$&quot;* #,##0_);_(&quot;$&quot;* \(#,##0\);_(&quot;$&quot;* &quot;-&quot;??_);_(@_)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2" fontId="22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167" fontId="3" fillId="2" borderId="22" xfId="28" applyNumberFormat="1" applyFont="1" applyFill="1" applyBorder="1" applyAlignment="1">
      <alignment horizontal="center"/>
    </xf>
    <xf numFmtId="166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0" borderId="0" xfId="0" applyFont="1" applyFill="1"/>
    <xf numFmtId="0" fontId="22" fillId="0" borderId="0" xfId="29" applyFont="1" applyFill="1"/>
    <xf numFmtId="44" fontId="22" fillId="0" borderId="0" xfId="980" applyFont="1" applyFill="1" applyBorder="1"/>
    <xf numFmtId="44" fontId="61" fillId="0" borderId="0" xfId="980" applyFont="1" applyBorder="1"/>
    <xf numFmtId="43" fontId="22" fillId="0" borderId="0" xfId="1" applyFont="1" applyFill="1" applyBorder="1"/>
    <xf numFmtId="43" fontId="61" fillId="0" borderId="0" xfId="1" applyFont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3" fillId="0" borderId="0" xfId="1" applyNumberFormat="1" applyFont="1"/>
    <xf numFmtId="164" fontId="22" fillId="0" borderId="0" xfId="1" applyNumberFormat="1" applyFont="1" applyFill="1" applyBorder="1"/>
    <xf numFmtId="164" fontId="3" fillId="2" borderId="4" xfId="1" applyNumberFormat="1" applyFont="1" applyFill="1" applyBorder="1" applyAlignment="1">
      <alignment horizontal="right"/>
    </xf>
    <xf numFmtId="174" fontId="22" fillId="0" borderId="3" xfId="980" applyNumberFormat="1" applyFont="1" applyFill="1" applyBorder="1"/>
    <xf numFmtId="174" fontId="3" fillId="0" borderId="0" xfId="980" applyNumberFormat="1" applyFont="1"/>
    <xf numFmtId="0" fontId="22" fillId="0" borderId="22" xfId="28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C8">
            <v>1.03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D8" sqref="D8"/>
    </sheetView>
  </sheetViews>
  <sheetFormatPr baseColWidth="10" defaultColWidth="9.1640625" defaultRowHeight="13" x14ac:dyDescent="0.15"/>
  <cols>
    <col min="1" max="1" width="49.6640625" style="69" bestFit="1" customWidth="1"/>
    <col min="2" max="3" width="9.1640625" style="69"/>
    <col min="4" max="4" width="52.5" style="69" customWidth="1"/>
    <col min="5" max="16384" width="9.1640625" style="69"/>
  </cols>
  <sheetData>
    <row r="1" spans="1:1" x14ac:dyDescent="0.15">
      <c r="A1" s="68" t="s">
        <v>93</v>
      </c>
    </row>
    <row r="2" spans="1:1" x14ac:dyDescent="0.15">
      <c r="A2" s="70" t="s">
        <v>129</v>
      </c>
    </row>
    <row r="4" spans="1:1" x14ac:dyDescent="0.15">
      <c r="A4" s="70" t="s">
        <v>130</v>
      </c>
    </row>
    <row r="5" spans="1:1" x14ac:dyDescent="0.15">
      <c r="A5" s="70" t="s">
        <v>131</v>
      </c>
    </row>
    <row r="6" spans="1:1" x14ac:dyDescent="0.15">
      <c r="A6" s="70" t="s">
        <v>132</v>
      </c>
    </row>
    <row r="8" spans="1:1" x14ac:dyDescent="0.15">
      <c r="A8" s="70" t="s">
        <v>134</v>
      </c>
    </row>
    <row r="9" spans="1:1" x14ac:dyDescent="0.15">
      <c r="A9" s="70" t="s">
        <v>133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60" zoomScaleNormal="16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2" customWidth="1"/>
    <col min="2" max="2" width="26.5" style="34" customWidth="1"/>
    <col min="3" max="4" width="15.6640625" style="34" customWidth="1"/>
    <col min="5" max="5" width="12" style="2" bestFit="1" customWidth="1"/>
    <col min="6" max="6" width="11.1640625" style="2" bestFit="1" customWidth="1"/>
    <col min="7" max="16384" width="7.5" style="2"/>
  </cols>
  <sheetData>
    <row r="1" spans="1:4" x14ac:dyDescent="0.15">
      <c r="A1" s="71" t="str">
        <f>'Cover Sheet'!A2</f>
        <v>Bridges Public Charter School</v>
      </c>
    </row>
    <row r="2" spans="1:4" x14ac:dyDescent="0.15">
      <c r="A2" s="2" t="str">
        <f>'Cover Sheet'!A8&amp;" Enrollment Data"</f>
        <v>FY20-21 Enrollment Data</v>
      </c>
    </row>
    <row r="3" spans="1:4" x14ac:dyDescent="0.15">
      <c r="A3" s="13"/>
      <c r="B3" s="14"/>
      <c r="C3" s="15"/>
      <c r="D3" s="15"/>
    </row>
    <row r="4" spans="1:4" ht="31.5" customHeight="1" x14ac:dyDescent="0.15">
      <c r="A4" s="85" t="s">
        <v>34</v>
      </c>
      <c r="B4" s="84" t="s">
        <v>77</v>
      </c>
      <c r="C4" s="84" t="s">
        <v>92</v>
      </c>
      <c r="D4" s="84" t="s">
        <v>91</v>
      </c>
    </row>
    <row r="5" spans="1:4" ht="16.5" customHeight="1" x14ac:dyDescent="0.15">
      <c r="A5" s="86"/>
      <c r="B5" s="84"/>
      <c r="C5" s="84"/>
      <c r="D5" s="84"/>
    </row>
    <row r="6" spans="1:4" ht="12.75" customHeight="1" x14ac:dyDescent="0.15">
      <c r="A6" s="7" t="s">
        <v>35</v>
      </c>
      <c r="B6" s="35">
        <v>56</v>
      </c>
      <c r="C6" s="35">
        <v>56</v>
      </c>
      <c r="D6" s="35"/>
    </row>
    <row r="7" spans="1:4" ht="12.75" customHeight="1" x14ac:dyDescent="0.15">
      <c r="A7" s="7" t="s">
        <v>36</v>
      </c>
      <c r="B7" s="35">
        <v>57</v>
      </c>
      <c r="C7" s="35">
        <v>57</v>
      </c>
      <c r="D7" s="35"/>
    </row>
    <row r="8" spans="1:4" ht="12.75" customHeight="1" x14ac:dyDescent="0.15">
      <c r="A8" s="7" t="s">
        <v>37</v>
      </c>
      <c r="B8" s="35">
        <v>54</v>
      </c>
      <c r="C8" s="35">
        <v>56</v>
      </c>
      <c r="D8" s="35"/>
    </row>
    <row r="9" spans="1:4" ht="12.75" customHeight="1" x14ac:dyDescent="0.15">
      <c r="A9" s="7" t="s">
        <v>38</v>
      </c>
      <c r="B9" s="35">
        <v>48</v>
      </c>
      <c r="C9" s="35">
        <v>54</v>
      </c>
      <c r="D9" s="35"/>
    </row>
    <row r="10" spans="1:4" ht="12.75" customHeight="1" x14ac:dyDescent="0.15">
      <c r="A10" s="7" t="s">
        <v>39</v>
      </c>
      <c r="B10" s="35">
        <v>49</v>
      </c>
      <c r="C10" s="35">
        <v>48</v>
      </c>
      <c r="D10" s="35"/>
    </row>
    <row r="11" spans="1:4" ht="12.75" customHeight="1" x14ac:dyDescent="0.15">
      <c r="A11" s="7" t="s">
        <v>40</v>
      </c>
      <c r="B11" s="35">
        <v>44</v>
      </c>
      <c r="C11" s="35">
        <v>49</v>
      </c>
      <c r="D11" s="35"/>
    </row>
    <row r="12" spans="1:4" ht="12.75" customHeight="1" x14ac:dyDescent="0.15">
      <c r="A12" s="7" t="s">
        <v>41</v>
      </c>
      <c r="B12" s="35">
        <v>58</v>
      </c>
      <c r="C12" s="35">
        <v>44</v>
      </c>
      <c r="D12" s="35"/>
    </row>
    <row r="13" spans="1:4" ht="12.75" customHeight="1" x14ac:dyDescent="0.15">
      <c r="A13" s="7" t="s">
        <v>42</v>
      </c>
      <c r="B13" s="35">
        <v>42</v>
      </c>
      <c r="C13" s="35">
        <v>50</v>
      </c>
      <c r="D13" s="35"/>
    </row>
    <row r="14" spans="1:4" ht="12.75" customHeight="1" x14ac:dyDescent="0.15">
      <c r="A14" s="8" t="s">
        <v>43</v>
      </c>
      <c r="B14" s="35">
        <v>0</v>
      </c>
      <c r="C14" s="35">
        <v>0</v>
      </c>
      <c r="D14" s="35"/>
    </row>
    <row r="15" spans="1:4" ht="12.75" customHeight="1" x14ac:dyDescent="0.15">
      <c r="A15" s="8" t="s">
        <v>44</v>
      </c>
      <c r="B15" s="35">
        <v>0</v>
      </c>
      <c r="C15" s="35">
        <v>0</v>
      </c>
      <c r="D15" s="35"/>
    </row>
    <row r="16" spans="1:4" ht="12.75" customHeight="1" x14ac:dyDescent="0.15">
      <c r="A16" s="8" t="s">
        <v>45</v>
      </c>
      <c r="B16" s="35">
        <v>0</v>
      </c>
      <c r="C16" s="35">
        <v>0</v>
      </c>
      <c r="D16" s="35"/>
    </row>
    <row r="17" spans="1:4" ht="12.75" customHeight="1" x14ac:dyDescent="0.15">
      <c r="A17" s="7" t="s">
        <v>46</v>
      </c>
      <c r="B17" s="35">
        <v>0</v>
      </c>
      <c r="C17" s="35">
        <v>0</v>
      </c>
      <c r="D17" s="35"/>
    </row>
    <row r="18" spans="1:4" ht="12.75" customHeight="1" x14ac:dyDescent="0.15">
      <c r="A18" s="7" t="s">
        <v>47</v>
      </c>
      <c r="B18" s="35">
        <v>0</v>
      </c>
      <c r="C18" s="35">
        <v>0</v>
      </c>
      <c r="D18" s="35"/>
    </row>
    <row r="19" spans="1:4" ht="12.75" customHeight="1" x14ac:dyDescent="0.15">
      <c r="A19" s="7" t="s">
        <v>48</v>
      </c>
      <c r="B19" s="35">
        <v>0</v>
      </c>
      <c r="C19" s="35">
        <v>0</v>
      </c>
      <c r="D19" s="35"/>
    </row>
    <row r="20" spans="1:4" ht="12.75" customHeight="1" x14ac:dyDescent="0.15">
      <c r="A20" s="7" t="s">
        <v>49</v>
      </c>
      <c r="B20" s="35">
        <v>0</v>
      </c>
      <c r="C20" s="35">
        <v>0</v>
      </c>
      <c r="D20" s="35"/>
    </row>
    <row r="21" spans="1:4" ht="12.75" customHeight="1" x14ac:dyDescent="0.15">
      <c r="A21" s="7" t="s">
        <v>50</v>
      </c>
      <c r="B21" s="35">
        <v>0</v>
      </c>
      <c r="C21" s="35">
        <v>0</v>
      </c>
      <c r="D21" s="35"/>
    </row>
    <row r="22" spans="1:4" ht="12.75" customHeight="1" x14ac:dyDescent="0.15">
      <c r="A22" s="7" t="s">
        <v>51</v>
      </c>
      <c r="B22" s="35">
        <v>0</v>
      </c>
      <c r="C22" s="35">
        <v>0</v>
      </c>
      <c r="D22" s="35"/>
    </row>
    <row r="23" spans="1:4" ht="13.5" customHeight="1" x14ac:dyDescent="0.15">
      <c r="A23" s="8" t="s">
        <v>52</v>
      </c>
      <c r="B23" s="35">
        <v>0</v>
      </c>
      <c r="C23" s="35">
        <v>0</v>
      </c>
      <c r="D23" s="35"/>
    </row>
    <row r="24" spans="1:4" x14ac:dyDescent="0.15">
      <c r="A24" s="16" t="s">
        <v>53</v>
      </c>
      <c r="B24" s="12">
        <f>SUM(B6:B23)</f>
        <v>408</v>
      </c>
      <c r="C24" s="12">
        <f>SUM(C6:C23)</f>
        <v>414</v>
      </c>
      <c r="D24" s="12">
        <f>SUM(D6:D23)</f>
        <v>0</v>
      </c>
    </row>
    <row r="25" spans="1:4" x14ac:dyDescent="0.15">
      <c r="A25" s="17"/>
      <c r="B25" s="18"/>
      <c r="C25" s="10"/>
      <c r="D25" s="10"/>
    </row>
    <row r="26" spans="1:4" ht="28" x14ac:dyDescent="0.15">
      <c r="A26" s="16" t="s">
        <v>54</v>
      </c>
      <c r="B26" s="19" t="str">
        <f>B4</f>
        <v>Previous Year's Enrollment</v>
      </c>
      <c r="C26" s="19" t="str">
        <f>C4</f>
        <v>Budgeted Enrollment</v>
      </c>
      <c r="D26" s="19" t="str">
        <f>D4</f>
        <v>Audited Enrollment</v>
      </c>
    </row>
    <row r="27" spans="1:4" ht="20.25" customHeight="1" x14ac:dyDescent="0.15">
      <c r="A27" s="7" t="s">
        <v>55</v>
      </c>
      <c r="B27" s="35">
        <v>46</v>
      </c>
      <c r="C27" s="35">
        <v>42</v>
      </c>
      <c r="D27" s="35"/>
    </row>
    <row r="28" spans="1:4" ht="12.75" customHeight="1" x14ac:dyDescent="0.15">
      <c r="A28" s="7" t="s">
        <v>56</v>
      </c>
      <c r="B28" s="35">
        <v>13</v>
      </c>
      <c r="C28" s="35">
        <v>17</v>
      </c>
      <c r="D28" s="35"/>
    </row>
    <row r="29" spans="1:4" ht="12.75" customHeight="1" x14ac:dyDescent="0.15">
      <c r="A29" s="7" t="s">
        <v>57</v>
      </c>
      <c r="B29" s="35">
        <v>16</v>
      </c>
      <c r="C29" s="35">
        <v>16</v>
      </c>
      <c r="D29" s="35"/>
    </row>
    <row r="30" spans="1:4" ht="12.75" customHeight="1" x14ac:dyDescent="0.15">
      <c r="A30" s="7" t="s">
        <v>58</v>
      </c>
      <c r="B30" s="35">
        <v>72</v>
      </c>
      <c r="C30" s="35">
        <v>77</v>
      </c>
      <c r="D30" s="35"/>
    </row>
    <row r="31" spans="1:4" ht="13.5" customHeight="1" x14ac:dyDescent="0.15">
      <c r="A31" s="16" t="s">
        <v>59</v>
      </c>
      <c r="B31" s="12">
        <f>SUM(B27:B30)</f>
        <v>147</v>
      </c>
      <c r="C31" s="12">
        <f>SUM(C27:C30)</f>
        <v>152</v>
      </c>
      <c r="D31" s="12">
        <f>SUM(D27:D30)</f>
        <v>0</v>
      </c>
    </row>
    <row r="32" spans="1:4" ht="13.5" customHeight="1" x14ac:dyDescent="0.15">
      <c r="A32" s="20"/>
      <c r="B32" s="21"/>
      <c r="C32" s="10"/>
      <c r="D32" s="10"/>
    </row>
    <row r="33" spans="1:6" x14ac:dyDescent="0.15">
      <c r="A33" s="22"/>
      <c r="B33" s="21"/>
      <c r="C33" s="10"/>
      <c r="D33" s="10"/>
    </row>
    <row r="34" spans="1:6" ht="32.25" customHeight="1" x14ac:dyDescent="0.15">
      <c r="A34" s="11" t="s">
        <v>60</v>
      </c>
      <c r="B34" s="19" t="str">
        <f>B26</f>
        <v>Previous Year's Enrollment</v>
      </c>
      <c r="C34" s="19" t="str">
        <f>C26</f>
        <v>Budgeted Enrollment</v>
      </c>
      <c r="D34" s="19" t="str">
        <f>D26</f>
        <v>Audited Enrollment</v>
      </c>
    </row>
    <row r="35" spans="1:6" ht="21.75" customHeight="1" x14ac:dyDescent="0.15">
      <c r="A35" s="11" t="s">
        <v>61</v>
      </c>
      <c r="B35" s="37">
        <v>192</v>
      </c>
      <c r="C35" s="37">
        <v>150</v>
      </c>
      <c r="D35" s="37"/>
    </row>
    <row r="36" spans="1:6" x14ac:dyDescent="0.15">
      <c r="A36" s="20"/>
      <c r="B36" s="21"/>
      <c r="C36" s="10"/>
      <c r="D36" s="10"/>
    </row>
    <row r="37" spans="1:6" ht="12.75" customHeight="1" x14ac:dyDescent="0.15">
      <c r="A37" s="11" t="s">
        <v>62</v>
      </c>
      <c r="B37" s="19" t="str">
        <f>B34</f>
        <v>Previous Year's Enrollment</v>
      </c>
      <c r="C37" s="19" t="str">
        <f>C34</f>
        <v>Budgeted Enrollment</v>
      </c>
      <c r="D37" s="19" t="str">
        <f>D34</f>
        <v>Audited Enrollment</v>
      </c>
    </row>
    <row r="38" spans="1:6" ht="12.75" customHeight="1" x14ac:dyDescent="0.15">
      <c r="A38" s="6" t="s">
        <v>63</v>
      </c>
      <c r="B38" s="38"/>
      <c r="C38" s="35"/>
      <c r="D38" s="35"/>
    </row>
    <row r="39" spans="1:6" ht="12.75" customHeight="1" x14ac:dyDescent="0.15">
      <c r="A39" s="6" t="s">
        <v>64</v>
      </c>
      <c r="B39" s="38"/>
      <c r="C39" s="35"/>
      <c r="D39" s="35"/>
    </row>
    <row r="40" spans="1:6" ht="12.75" customHeight="1" x14ac:dyDescent="0.15">
      <c r="A40" s="6" t="s">
        <v>65</v>
      </c>
      <c r="B40" s="38"/>
      <c r="C40" s="35"/>
      <c r="D40" s="35"/>
      <c r="F40" s="3"/>
    </row>
    <row r="41" spans="1:6" ht="12.75" customHeight="1" x14ac:dyDescent="0.15">
      <c r="A41" s="6" t="s">
        <v>66</v>
      </c>
      <c r="B41" s="38"/>
      <c r="C41" s="35"/>
      <c r="D41" s="35"/>
      <c r="F41" s="3"/>
    </row>
    <row r="42" spans="1:6" ht="13.5" customHeight="1" x14ac:dyDescent="0.15">
      <c r="A42" s="23" t="s">
        <v>67</v>
      </c>
      <c r="B42" s="12">
        <f>SUM(B38:B41)</f>
        <v>0</v>
      </c>
      <c r="C42" s="12">
        <f>SUM(C38:C41)</f>
        <v>0</v>
      </c>
      <c r="D42" s="12">
        <f>SUM(D38:D41)</f>
        <v>0</v>
      </c>
      <c r="F42" s="3"/>
    </row>
    <row r="43" spans="1:6" ht="13.5" customHeight="1" x14ac:dyDescent="0.15">
      <c r="A43" s="17"/>
      <c r="B43" s="21"/>
      <c r="C43" s="24"/>
      <c r="D43" s="24"/>
      <c r="F43" s="3"/>
    </row>
    <row r="44" spans="1:6" ht="28" x14ac:dyDescent="0.15">
      <c r="A44" s="25" t="s">
        <v>68</v>
      </c>
      <c r="B44" s="19" t="str">
        <f>B34</f>
        <v>Previous Year's Enrollment</v>
      </c>
      <c r="C44" s="19" t="str">
        <f>C34</f>
        <v>Budgeted Enrollment</v>
      </c>
      <c r="D44" s="19" t="str">
        <f>D34</f>
        <v>Audited Enrollment</v>
      </c>
      <c r="F44" s="3"/>
    </row>
    <row r="45" spans="1:6" ht="13.5" customHeight="1" x14ac:dyDescent="0.15">
      <c r="A45" s="11" t="s">
        <v>69</v>
      </c>
      <c r="B45" s="39"/>
      <c r="C45" s="37"/>
      <c r="D45" s="37"/>
      <c r="F45" s="3"/>
    </row>
    <row r="46" spans="1:6" ht="13.5" customHeight="1" x14ac:dyDescent="0.15">
      <c r="A46" s="20"/>
      <c r="B46" s="21"/>
      <c r="C46" s="26"/>
      <c r="D46" s="26"/>
      <c r="F46" s="3"/>
    </row>
    <row r="47" spans="1:6" ht="12.75" customHeight="1" x14ac:dyDescent="0.15">
      <c r="A47" s="6" t="s">
        <v>70</v>
      </c>
      <c r="B47" s="19" t="str">
        <f>B44</f>
        <v>Previous Year's Enrollment</v>
      </c>
      <c r="C47" s="19" t="str">
        <f>C44</f>
        <v>Budgeted Enrollment</v>
      </c>
      <c r="D47" s="19" t="str">
        <f>D44</f>
        <v>Audited Enrollment</v>
      </c>
      <c r="F47" s="3"/>
    </row>
    <row r="48" spans="1:6" ht="13.5" customHeight="1" x14ac:dyDescent="0.15">
      <c r="A48" s="11" t="s">
        <v>70</v>
      </c>
      <c r="B48" s="36"/>
      <c r="C48" s="37"/>
      <c r="D48" s="37"/>
      <c r="F48" s="3"/>
    </row>
    <row r="49" spans="1:6" x14ac:dyDescent="0.15">
      <c r="A49" s="20"/>
      <c r="B49" s="21"/>
      <c r="C49" s="26"/>
      <c r="D49" s="26"/>
      <c r="F49" s="3"/>
    </row>
    <row r="50" spans="1:6" ht="12.75" customHeight="1" x14ac:dyDescent="0.15">
      <c r="A50" s="11" t="s">
        <v>89</v>
      </c>
      <c r="B50" s="19" t="str">
        <f>B47</f>
        <v>Previous Year's Enrollment</v>
      </c>
      <c r="C50" s="19" t="str">
        <f>C47</f>
        <v>Budgeted Enrollment</v>
      </c>
      <c r="D50" s="19" t="str">
        <f>D47</f>
        <v>Audited Enrollment</v>
      </c>
      <c r="F50" s="3"/>
    </row>
    <row r="51" spans="1:6" ht="13.5" customHeight="1" x14ac:dyDescent="0.15">
      <c r="A51" s="11" t="s">
        <v>90</v>
      </c>
      <c r="B51" s="37">
        <v>157</v>
      </c>
      <c r="C51" s="37">
        <v>149</v>
      </c>
      <c r="D51" s="37"/>
      <c r="F51" s="3"/>
    </row>
    <row r="52" spans="1:6" x14ac:dyDescent="0.15">
      <c r="A52" s="27"/>
      <c r="B52" s="9"/>
      <c r="C52" s="28"/>
      <c r="D52" s="28"/>
      <c r="F52" s="3"/>
    </row>
    <row r="53" spans="1:6" ht="28" x14ac:dyDescent="0.15">
      <c r="A53" s="11" t="s">
        <v>71</v>
      </c>
      <c r="B53" s="19" t="str">
        <f>B44</f>
        <v>Previous Year's Enrollment</v>
      </c>
      <c r="C53" s="19" t="str">
        <f>C44</f>
        <v>Budgeted Enrollment</v>
      </c>
      <c r="D53" s="19" t="str">
        <f>D44</f>
        <v>Audited Enrollment</v>
      </c>
      <c r="F53" s="3"/>
    </row>
    <row r="54" spans="1:6" ht="12.75" customHeight="1" x14ac:dyDescent="0.15">
      <c r="A54" s="6" t="s">
        <v>72</v>
      </c>
      <c r="B54" s="35">
        <v>16</v>
      </c>
      <c r="C54" s="35">
        <v>20</v>
      </c>
      <c r="D54" s="35"/>
      <c r="F54" s="3"/>
    </row>
    <row r="55" spans="1:6" ht="12.75" customHeight="1" x14ac:dyDescent="0.15">
      <c r="A55" s="6" t="s">
        <v>73</v>
      </c>
      <c r="B55" s="35">
        <v>14</v>
      </c>
      <c r="C55" s="35">
        <v>12</v>
      </c>
      <c r="D55" s="35"/>
      <c r="F55" s="3"/>
    </row>
    <row r="56" spans="1:6" ht="12.75" customHeight="1" x14ac:dyDescent="0.15">
      <c r="A56" s="6" t="s">
        <v>74</v>
      </c>
      <c r="B56" s="35">
        <v>8</v>
      </c>
      <c r="C56" s="35">
        <v>9</v>
      </c>
      <c r="D56" s="35"/>
      <c r="F56" s="3"/>
    </row>
    <row r="57" spans="1:6" ht="12.75" customHeight="1" x14ac:dyDescent="0.15">
      <c r="A57" s="6" t="s">
        <v>75</v>
      </c>
      <c r="B57" s="35">
        <v>56</v>
      </c>
      <c r="C57" s="35">
        <v>50</v>
      </c>
      <c r="D57" s="35"/>
      <c r="F57" s="3"/>
    </row>
    <row r="58" spans="1:6" ht="14.25" customHeight="1" x14ac:dyDescent="0.15">
      <c r="A58" s="29" t="s">
        <v>76</v>
      </c>
      <c r="B58" s="12">
        <f>SUM(B54:B57)</f>
        <v>94</v>
      </c>
      <c r="C58" s="12">
        <f>SUM(C54:C57)</f>
        <v>91</v>
      </c>
      <c r="D58" s="12">
        <f>SUM(D54:D57)</f>
        <v>0</v>
      </c>
      <c r="F58" s="3"/>
    </row>
    <row r="59" spans="1:6" x14ac:dyDescent="0.15">
      <c r="A59" s="4"/>
      <c r="B59" s="9"/>
      <c r="C59" s="10"/>
      <c r="D59" s="10"/>
      <c r="F59" s="3"/>
    </row>
    <row r="60" spans="1:6" x14ac:dyDescent="0.15">
      <c r="A60" s="30"/>
      <c r="B60" s="31"/>
      <c r="C60" s="31"/>
      <c r="D60" s="31"/>
      <c r="F60" s="3"/>
    </row>
    <row r="61" spans="1:6" x14ac:dyDescent="0.15">
      <c r="A61" s="32"/>
      <c r="B61" s="33"/>
      <c r="C61" s="33"/>
      <c r="D61" s="33"/>
      <c r="E61" s="3"/>
      <c r="F61" s="5"/>
    </row>
    <row r="62" spans="1:6" x14ac:dyDescent="0.15">
      <c r="F62" s="3"/>
    </row>
    <row r="63" spans="1:6" x14ac:dyDescent="0.15">
      <c r="F63" s="3"/>
    </row>
    <row r="64" spans="1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0" customWidth="1"/>
    <col min="2" max="2" width="45.83203125" style="40" bestFit="1" customWidth="1"/>
    <col min="3" max="3" width="2.83203125" style="40" customWidth="1"/>
    <col min="4" max="4" width="12.5" style="40" customWidth="1"/>
    <col min="5" max="5" width="2.6640625" style="1" customWidth="1"/>
    <col min="6" max="6" width="10.6640625" style="41" customWidth="1"/>
    <col min="7" max="7" width="2.6640625" style="1" customWidth="1"/>
    <col min="8" max="22" width="10.6640625" style="40" customWidth="1"/>
    <col min="23" max="23" width="11.5" style="40" customWidth="1"/>
    <col min="24" max="24" width="2.6640625" style="40" customWidth="1"/>
    <col min="25" max="25" width="14.83203125" style="40" customWidth="1"/>
    <col min="26" max="16384" width="9.1640625" style="40"/>
  </cols>
  <sheetData>
    <row r="1" spans="1:25" ht="12.75" customHeight="1" x14ac:dyDescent="0.15">
      <c r="A1" s="59" t="str">
        <f>'Cover Sheet'!A2</f>
        <v>Bridges Public Charter School</v>
      </c>
      <c r="B1" s="59"/>
    </row>
    <row r="2" spans="1:25" ht="12.75" customHeight="1" x14ac:dyDescent="0.15">
      <c r="A2" s="40" t="str">
        <f>'Cover Sheet'!A8&amp;" Annual Budget"</f>
        <v>FY20-21 Annual Budget</v>
      </c>
    </row>
    <row r="3" spans="1:25" ht="13" x14ac:dyDescent="0.15">
      <c r="A3" s="42"/>
      <c r="B3" s="43"/>
      <c r="C3" s="42"/>
      <c r="D3" s="43"/>
      <c r="F3" s="1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2"/>
    </row>
    <row r="4" spans="1:25" ht="13" x14ac:dyDescent="0.15">
      <c r="A4" s="1"/>
      <c r="B4" s="1"/>
      <c r="C4" s="42"/>
      <c r="D4" s="46" t="s">
        <v>106</v>
      </c>
      <c r="E4" s="47"/>
      <c r="F4" s="47"/>
      <c r="G4" s="47"/>
      <c r="H4" s="46" t="s">
        <v>94</v>
      </c>
      <c r="I4" s="46" t="s">
        <v>95</v>
      </c>
      <c r="J4" s="46" t="s">
        <v>96</v>
      </c>
      <c r="K4" s="46" t="s">
        <v>78</v>
      </c>
      <c r="L4" s="46" t="s">
        <v>97</v>
      </c>
      <c r="M4" s="46" t="s">
        <v>98</v>
      </c>
      <c r="N4" s="46" t="s">
        <v>99</v>
      </c>
      <c r="O4" s="46" t="s">
        <v>79</v>
      </c>
      <c r="P4" s="46" t="s">
        <v>100</v>
      </c>
      <c r="Q4" s="46" t="s">
        <v>101</v>
      </c>
      <c r="R4" s="46" t="s">
        <v>102</v>
      </c>
      <c r="S4" s="46" t="s">
        <v>80</v>
      </c>
      <c r="T4" s="46" t="s">
        <v>103</v>
      </c>
      <c r="U4" s="46" t="s">
        <v>104</v>
      </c>
      <c r="V4" s="46" t="s">
        <v>105</v>
      </c>
      <c r="W4" s="46" t="s">
        <v>81</v>
      </c>
      <c r="X4" s="42"/>
      <c r="Y4" s="46" t="s">
        <v>107</v>
      </c>
    </row>
    <row r="5" spans="1:25" ht="13" x14ac:dyDescent="0.15">
      <c r="B5" s="1"/>
      <c r="C5" s="42"/>
      <c r="D5" s="48" t="s">
        <v>0</v>
      </c>
      <c r="E5" s="49"/>
      <c r="F5" s="49"/>
      <c r="G5" s="49"/>
      <c r="H5" s="48" t="str">
        <f>D5</f>
        <v>Budget</v>
      </c>
      <c r="I5" s="48" t="str">
        <f>H5</f>
        <v>Budget</v>
      </c>
      <c r="J5" s="48" t="str">
        <f t="shared" ref="J5:W5" si="0">I5</f>
        <v>Budget</v>
      </c>
      <c r="K5" s="48" t="str">
        <f t="shared" si="0"/>
        <v>Budget</v>
      </c>
      <c r="L5" s="48" t="str">
        <f t="shared" si="0"/>
        <v>Budget</v>
      </c>
      <c r="M5" s="48" t="str">
        <f t="shared" si="0"/>
        <v>Budget</v>
      </c>
      <c r="N5" s="48" t="str">
        <f t="shared" si="0"/>
        <v>Budget</v>
      </c>
      <c r="O5" s="48" t="str">
        <f t="shared" si="0"/>
        <v>Budget</v>
      </c>
      <c r="P5" s="48" t="str">
        <f t="shared" si="0"/>
        <v>Budget</v>
      </c>
      <c r="Q5" s="48" t="str">
        <f t="shared" si="0"/>
        <v>Budget</v>
      </c>
      <c r="R5" s="48" t="str">
        <f t="shared" si="0"/>
        <v>Budget</v>
      </c>
      <c r="S5" s="48" t="str">
        <f t="shared" si="0"/>
        <v>Budget</v>
      </c>
      <c r="T5" s="48" t="str">
        <f t="shared" si="0"/>
        <v>Budget</v>
      </c>
      <c r="U5" s="48" t="str">
        <f t="shared" si="0"/>
        <v>Budget</v>
      </c>
      <c r="V5" s="48" t="str">
        <f t="shared" si="0"/>
        <v>Budget</v>
      </c>
      <c r="W5" s="48" t="str">
        <f t="shared" si="0"/>
        <v>Budget</v>
      </c>
      <c r="X5" s="42"/>
      <c r="Y5" s="48" t="s">
        <v>83</v>
      </c>
    </row>
    <row r="6" spans="1:25" ht="13" x14ac:dyDescent="0.15">
      <c r="A6" s="50" t="s">
        <v>1</v>
      </c>
      <c r="B6" s="1"/>
      <c r="C6" s="42"/>
      <c r="X6" s="42"/>
    </row>
    <row r="7" spans="1:25" ht="13" x14ac:dyDescent="0.15">
      <c r="A7" s="43"/>
      <c r="B7" s="43" t="s">
        <v>108</v>
      </c>
      <c r="C7" s="42"/>
      <c r="D7" s="51">
        <v>5341710.1999999993</v>
      </c>
      <c r="E7" s="52"/>
      <c r="F7" s="52"/>
      <c r="G7" s="52"/>
      <c r="H7" s="51">
        <v>432396.349609375</v>
      </c>
      <c r="I7" s="51">
        <v>432396.349609375</v>
      </c>
      <c r="J7" s="51">
        <v>432396.349609375</v>
      </c>
      <c r="K7" s="52">
        <f>SUM(H7:J7)</f>
        <v>1297189.048828125</v>
      </c>
      <c r="L7" s="51">
        <v>432396.349609375</v>
      </c>
      <c r="M7" s="51">
        <v>432396.349609375</v>
      </c>
      <c r="N7" s="51">
        <v>432396.349609375</v>
      </c>
      <c r="O7" s="52">
        <f>SUM(L7:N7)</f>
        <v>1297189.048828125</v>
      </c>
      <c r="P7" s="51">
        <v>432396.349609375</v>
      </c>
      <c r="Q7" s="51">
        <v>432396.349609375</v>
      </c>
      <c r="R7" s="51">
        <v>432396.349609375</v>
      </c>
      <c r="S7" s="52">
        <f>SUM(P7:R7)</f>
        <v>1297189.048828125</v>
      </c>
      <c r="T7" s="51">
        <v>432396.349609375</v>
      </c>
      <c r="U7" s="51">
        <v>432396.349609375</v>
      </c>
      <c r="V7" s="51">
        <v>432396.349609375</v>
      </c>
      <c r="W7" s="52">
        <f>SUM(T7:V7)</f>
        <v>1297189.048828125</v>
      </c>
      <c r="X7" s="42"/>
      <c r="Y7" s="44">
        <f>SUM(K7,O7,S7,W7)</f>
        <v>5188756.1953125</v>
      </c>
    </row>
    <row r="8" spans="1:25" ht="13" x14ac:dyDescent="0.15">
      <c r="A8" s="43"/>
      <c r="B8" s="43" t="s">
        <v>109</v>
      </c>
      <c r="C8" s="42"/>
      <c r="D8" s="51">
        <v>5823220.6850000005</v>
      </c>
      <c r="E8" s="52"/>
      <c r="F8" s="52"/>
      <c r="G8" s="52"/>
      <c r="H8" s="51">
        <v>663892.849609375</v>
      </c>
      <c r="I8" s="51">
        <v>468393.94140625006</v>
      </c>
      <c r="J8" s="51">
        <v>468393.94140625006</v>
      </c>
      <c r="K8" s="52">
        <f t="shared" ref="K8:K15" si="1">SUM(H8:J8)</f>
        <v>1600680.732421875</v>
      </c>
      <c r="L8" s="51">
        <v>468393.94140625006</v>
      </c>
      <c r="M8" s="51">
        <v>468393.94140625006</v>
      </c>
      <c r="N8" s="51">
        <v>468393.94140625006</v>
      </c>
      <c r="O8" s="52">
        <f t="shared" ref="O8:O15" si="2">SUM(L8:N8)</f>
        <v>1405181.8242187502</v>
      </c>
      <c r="P8" s="51">
        <v>468393.94140625006</v>
      </c>
      <c r="Q8" s="51">
        <v>468393.94140625006</v>
      </c>
      <c r="R8" s="51">
        <v>468393.94140625006</v>
      </c>
      <c r="S8" s="52">
        <f t="shared" ref="S8:S15" si="3">SUM(P8:R8)</f>
        <v>1405181.8242187502</v>
      </c>
      <c r="T8" s="51">
        <v>468393.94140625006</v>
      </c>
      <c r="U8" s="51">
        <v>468393.94140625006</v>
      </c>
      <c r="V8" s="51">
        <v>663892.849609375</v>
      </c>
      <c r="W8" s="52">
        <f t="shared" ref="W8:W15" si="4">SUM(T8:V8)</f>
        <v>1600680.732421875</v>
      </c>
      <c r="X8" s="42"/>
      <c r="Y8" s="44">
        <f t="shared" ref="Y8:Y15" si="5">SUM(K8,O8,S8,W8)</f>
        <v>6011725.11328125</v>
      </c>
    </row>
    <row r="9" spans="1:25" ht="13" x14ac:dyDescent="0.15">
      <c r="A9" s="43"/>
      <c r="B9" s="43" t="s">
        <v>2</v>
      </c>
      <c r="C9" s="42"/>
      <c r="D9" s="51">
        <v>1360680</v>
      </c>
      <c r="E9" s="52"/>
      <c r="F9" s="52"/>
      <c r="G9" s="52"/>
      <c r="H9" s="51">
        <v>117588.76041666666</v>
      </c>
      <c r="I9" s="51">
        <v>117588.76041666666</v>
      </c>
      <c r="J9" s="51">
        <v>117588.76041666666</v>
      </c>
      <c r="K9" s="52">
        <f t="shared" si="1"/>
        <v>352766.28125</v>
      </c>
      <c r="L9" s="51">
        <v>117588.76041666666</v>
      </c>
      <c r="M9" s="51">
        <v>117588.76041666666</v>
      </c>
      <c r="N9" s="51">
        <v>117588.76041666666</v>
      </c>
      <c r="O9" s="52">
        <f t="shared" si="2"/>
        <v>352766.28125</v>
      </c>
      <c r="P9" s="51">
        <v>117588.76041666666</v>
      </c>
      <c r="Q9" s="51">
        <v>117588.76041666666</v>
      </c>
      <c r="R9" s="51">
        <v>117588.76041666666</v>
      </c>
      <c r="S9" s="52">
        <f t="shared" si="3"/>
        <v>352766.28125</v>
      </c>
      <c r="T9" s="51">
        <v>117588.76041666666</v>
      </c>
      <c r="U9" s="51">
        <v>117588.76041666666</v>
      </c>
      <c r="V9" s="51">
        <v>117588.76041666666</v>
      </c>
      <c r="W9" s="52">
        <f t="shared" si="4"/>
        <v>352766.28125</v>
      </c>
      <c r="X9" s="42"/>
      <c r="Y9" s="44">
        <f t="shared" si="5"/>
        <v>1411065.125</v>
      </c>
    </row>
    <row r="10" spans="1:25" ht="13" x14ac:dyDescent="0.15">
      <c r="A10" s="43"/>
      <c r="B10" s="43" t="s">
        <v>122</v>
      </c>
      <c r="C10" s="42"/>
      <c r="D10" s="51">
        <v>294321.78359374998</v>
      </c>
      <c r="E10" s="52"/>
      <c r="F10" s="52"/>
      <c r="G10" s="52"/>
      <c r="H10" s="51">
        <v>0</v>
      </c>
      <c r="I10" s="51">
        <v>0</v>
      </c>
      <c r="J10" s="51">
        <v>0</v>
      </c>
      <c r="K10" s="52">
        <f t="shared" si="1"/>
        <v>0</v>
      </c>
      <c r="L10" s="51">
        <v>0</v>
      </c>
      <c r="M10" s="51">
        <v>0</v>
      </c>
      <c r="N10" s="51">
        <v>0</v>
      </c>
      <c r="O10" s="52">
        <f t="shared" si="2"/>
        <v>0</v>
      </c>
      <c r="P10" s="51">
        <v>171400.58813476562</v>
      </c>
      <c r="Q10" s="51">
        <v>28566.764689127602</v>
      </c>
      <c r="R10" s="51">
        <v>28566.764689127602</v>
      </c>
      <c r="S10" s="52">
        <f t="shared" si="3"/>
        <v>228534.11751302081</v>
      </c>
      <c r="T10" s="51">
        <v>28566.764689127602</v>
      </c>
      <c r="U10" s="51">
        <v>28566.764689127602</v>
      </c>
      <c r="V10" s="51">
        <v>57133.529378255203</v>
      </c>
      <c r="W10" s="52">
        <f t="shared" si="4"/>
        <v>114267.05875651041</v>
      </c>
      <c r="X10" s="42"/>
      <c r="Y10" s="44">
        <f t="shared" si="5"/>
        <v>342801.17626953125</v>
      </c>
    </row>
    <row r="11" spans="1:25" ht="13" x14ac:dyDescent="0.15">
      <c r="A11" s="43"/>
      <c r="B11" s="43" t="s">
        <v>3</v>
      </c>
      <c r="C11" s="42"/>
      <c r="D11" s="51">
        <v>740327.9732812501</v>
      </c>
      <c r="E11" s="52"/>
      <c r="F11" s="52"/>
      <c r="G11" s="52"/>
      <c r="H11" s="51">
        <v>10746.193138020833</v>
      </c>
      <c r="I11" s="51">
        <v>5829.251302083333</v>
      </c>
      <c r="J11" s="51">
        <v>83025.621931423593</v>
      </c>
      <c r="K11" s="52">
        <f t="shared" si="1"/>
        <v>99601.066371527762</v>
      </c>
      <c r="L11" s="51">
        <v>1278574.6800954861</v>
      </c>
      <c r="M11" s="51">
        <v>153379.9065461253</v>
      </c>
      <c r="N11" s="51">
        <v>88936.456224747482</v>
      </c>
      <c r="O11" s="52">
        <f t="shared" si="2"/>
        <v>1520891.042866359</v>
      </c>
      <c r="P11" s="51">
        <v>93853.398060684965</v>
      </c>
      <c r="Q11" s="51">
        <v>88936.456224747482</v>
      </c>
      <c r="R11" s="51">
        <v>96311.868978653729</v>
      </c>
      <c r="S11" s="52">
        <f t="shared" si="3"/>
        <v>279101.72326408618</v>
      </c>
      <c r="T11" s="51">
        <v>91394.927142716217</v>
      </c>
      <c r="U11" s="51">
        <v>96311.868978653729</v>
      </c>
      <c r="V11" s="51">
        <v>41241.736611032204</v>
      </c>
      <c r="W11" s="52">
        <f t="shared" si="4"/>
        <v>228948.53273240215</v>
      </c>
      <c r="X11" s="42"/>
      <c r="Y11" s="44">
        <f t="shared" si="5"/>
        <v>2128542.365234375</v>
      </c>
    </row>
    <row r="12" spans="1:25" ht="13" x14ac:dyDescent="0.15">
      <c r="A12" s="43"/>
      <c r="B12" s="43" t="s">
        <v>4</v>
      </c>
      <c r="C12" s="42"/>
      <c r="D12" s="51">
        <v>46975.46</v>
      </c>
      <c r="E12" s="52"/>
      <c r="F12" s="52"/>
      <c r="G12" s="52"/>
      <c r="H12" s="51">
        <v>541.66666666666663</v>
      </c>
      <c r="I12" s="51">
        <v>541.66666666666663</v>
      </c>
      <c r="J12" s="51">
        <v>541.66666666666663</v>
      </c>
      <c r="K12" s="52">
        <f t="shared" si="1"/>
        <v>1625</v>
      </c>
      <c r="L12" s="51">
        <v>541.66666666666663</v>
      </c>
      <c r="M12" s="51">
        <v>541.66666666666663</v>
      </c>
      <c r="N12" s="51">
        <v>541.66666666666663</v>
      </c>
      <c r="O12" s="52">
        <f t="shared" si="2"/>
        <v>1625</v>
      </c>
      <c r="P12" s="51">
        <v>541.66666666666663</v>
      </c>
      <c r="Q12" s="51">
        <v>541.66666666666663</v>
      </c>
      <c r="R12" s="51">
        <v>541.66666666666663</v>
      </c>
      <c r="S12" s="52">
        <f t="shared" si="3"/>
        <v>1625</v>
      </c>
      <c r="T12" s="51">
        <v>541.66666666666663</v>
      </c>
      <c r="U12" s="51">
        <v>541.66666666666663</v>
      </c>
      <c r="V12" s="51">
        <v>541.66666666666663</v>
      </c>
      <c r="W12" s="52">
        <f t="shared" si="4"/>
        <v>1625</v>
      </c>
      <c r="X12" s="42"/>
      <c r="Y12" s="44">
        <f t="shared" si="5"/>
        <v>6500</v>
      </c>
    </row>
    <row r="13" spans="1:25" ht="13" x14ac:dyDescent="0.15">
      <c r="A13" s="43"/>
      <c r="B13" s="43" t="s">
        <v>5</v>
      </c>
      <c r="C13" s="42"/>
      <c r="D13" s="51">
        <v>8864.74</v>
      </c>
      <c r="E13" s="52"/>
      <c r="F13" s="52"/>
      <c r="G13" s="52"/>
      <c r="H13" s="51">
        <v>1459.2154541015625</v>
      </c>
      <c r="I13" s="51">
        <v>329.29343133223682</v>
      </c>
      <c r="J13" s="51">
        <v>658.58686266447364</v>
      </c>
      <c r="K13" s="52">
        <f t="shared" si="1"/>
        <v>2447.0957480982729</v>
      </c>
      <c r="L13" s="51">
        <v>658.58686266447364</v>
      </c>
      <c r="M13" s="51">
        <v>658.58686266447364</v>
      </c>
      <c r="N13" s="51">
        <v>493.94014699835526</v>
      </c>
      <c r="O13" s="52">
        <f t="shared" si="2"/>
        <v>1811.1138723273025</v>
      </c>
      <c r="P13" s="51">
        <v>658.58686266447364</v>
      </c>
      <c r="Q13" s="51">
        <v>658.58686266447364</v>
      </c>
      <c r="R13" s="51">
        <v>493.94014699835526</v>
      </c>
      <c r="S13" s="52">
        <f t="shared" si="3"/>
        <v>1811.1138723273025</v>
      </c>
      <c r="T13" s="51">
        <v>658.58686266447364</v>
      </c>
      <c r="U13" s="51">
        <v>658.58686266447364</v>
      </c>
      <c r="V13" s="51">
        <v>1788.5088854337994</v>
      </c>
      <c r="W13" s="52">
        <f t="shared" si="4"/>
        <v>3105.6826107627467</v>
      </c>
      <c r="X13" s="42"/>
      <c r="Y13" s="44">
        <f t="shared" si="5"/>
        <v>9175.006103515625</v>
      </c>
    </row>
    <row r="14" spans="1:25" ht="13" x14ac:dyDescent="0.15">
      <c r="A14" s="43"/>
      <c r="B14" s="43" t="s">
        <v>110</v>
      </c>
      <c r="C14" s="42"/>
      <c r="D14" s="77">
        <v>869.0200000000001</v>
      </c>
      <c r="E14" s="52"/>
      <c r="F14" s="52"/>
      <c r="G14" s="52"/>
      <c r="H14" s="77">
        <v>0</v>
      </c>
      <c r="I14" s="77">
        <v>0</v>
      </c>
      <c r="J14" s="77">
        <v>0</v>
      </c>
      <c r="K14" s="52">
        <f t="shared" si="1"/>
        <v>0</v>
      </c>
      <c r="L14" s="77">
        <v>0</v>
      </c>
      <c r="M14" s="77">
        <v>0</v>
      </c>
      <c r="N14" s="77">
        <v>0</v>
      </c>
      <c r="O14" s="52">
        <f t="shared" si="2"/>
        <v>0</v>
      </c>
      <c r="P14" s="77">
        <v>0</v>
      </c>
      <c r="Q14" s="77">
        <v>0</v>
      </c>
      <c r="R14" s="77">
        <v>0</v>
      </c>
      <c r="S14" s="52">
        <f t="shared" si="3"/>
        <v>0</v>
      </c>
      <c r="T14" s="77">
        <v>0</v>
      </c>
      <c r="U14" s="77">
        <v>0</v>
      </c>
      <c r="V14" s="77">
        <v>0</v>
      </c>
      <c r="W14" s="52">
        <f t="shared" si="4"/>
        <v>0</v>
      </c>
      <c r="X14" s="42"/>
      <c r="Y14" s="44">
        <f t="shared" si="5"/>
        <v>0</v>
      </c>
    </row>
    <row r="15" spans="1:25" ht="13" x14ac:dyDescent="0.15">
      <c r="A15" s="43"/>
      <c r="B15" s="43" t="s">
        <v>6</v>
      </c>
      <c r="C15" s="42"/>
      <c r="D15" s="51">
        <v>39343.110000190733</v>
      </c>
      <c r="E15" s="52"/>
      <c r="F15" s="52"/>
      <c r="G15" s="52"/>
      <c r="H15" s="51">
        <v>1.7250000635782876</v>
      </c>
      <c r="I15" s="51">
        <v>3227.3296464451569</v>
      </c>
      <c r="J15" s="51">
        <v>6452.9342928267361</v>
      </c>
      <c r="K15" s="52">
        <f t="shared" si="1"/>
        <v>9681.9889393354715</v>
      </c>
      <c r="L15" s="51">
        <v>6452.9342928267361</v>
      </c>
      <c r="M15" s="51">
        <v>6452.9342928267361</v>
      </c>
      <c r="N15" s="51">
        <v>4840.1319696359469</v>
      </c>
      <c r="O15" s="52">
        <f t="shared" si="2"/>
        <v>17746.000555289418</v>
      </c>
      <c r="P15" s="51">
        <v>6452.9342928267361</v>
      </c>
      <c r="Q15" s="51">
        <v>6452.9342928267361</v>
      </c>
      <c r="R15" s="51">
        <v>4840.1319696359469</v>
      </c>
      <c r="S15" s="52">
        <f t="shared" si="3"/>
        <v>17746.000555289418</v>
      </c>
      <c r="T15" s="51">
        <v>6452.9342928267361</v>
      </c>
      <c r="U15" s="51">
        <v>6452.9342928267361</v>
      </c>
      <c r="V15" s="51">
        <v>3227.3296464451569</v>
      </c>
      <c r="W15" s="52">
        <f t="shared" si="4"/>
        <v>16133.198232098628</v>
      </c>
      <c r="X15" s="42"/>
      <c r="Y15" s="45">
        <f t="shared" si="5"/>
        <v>61307.188282012939</v>
      </c>
    </row>
    <row r="16" spans="1:25" ht="13" x14ac:dyDescent="0.15">
      <c r="A16" s="43"/>
      <c r="B16" s="53" t="s">
        <v>7</v>
      </c>
      <c r="C16" s="42"/>
      <c r="D16" s="78">
        <f>SUM(D7:D15)</f>
        <v>13656312.971875191</v>
      </c>
      <c r="E16" s="74"/>
      <c r="F16" s="74"/>
      <c r="G16" s="74"/>
      <c r="H16" s="78">
        <f>SUM(H7:H15)</f>
        <v>1226626.7598942695</v>
      </c>
      <c r="I16" s="78">
        <f t="shared" ref="I16:J16" si="6">SUM(I7:I15)</f>
        <v>1028306.592478819</v>
      </c>
      <c r="J16" s="78">
        <f t="shared" si="6"/>
        <v>1109057.8611858732</v>
      </c>
      <c r="K16" s="78">
        <f>SUM(H16:J16)</f>
        <v>3363991.2135589616</v>
      </c>
      <c r="L16" s="78">
        <f>SUM(L7:L15)</f>
        <v>2304606.9193499358</v>
      </c>
      <c r="M16" s="78">
        <f t="shared" ref="M16:N16" si="7">SUM(M7:M15)</f>
        <v>1179412.1458005749</v>
      </c>
      <c r="N16" s="78">
        <f t="shared" si="7"/>
        <v>1113191.2464403401</v>
      </c>
      <c r="O16" s="78">
        <f>SUM(L16:N16)</f>
        <v>4597210.3115908504</v>
      </c>
      <c r="P16" s="78">
        <f>SUM(P7:P15)</f>
        <v>1291286.2254499001</v>
      </c>
      <c r="Q16" s="78">
        <f t="shared" ref="Q16:R16" si="8">SUM(Q7:Q15)</f>
        <v>1143535.4601683246</v>
      </c>
      <c r="R16" s="78">
        <f t="shared" si="8"/>
        <v>1149133.4238833738</v>
      </c>
      <c r="S16" s="78">
        <f>SUM(P16:R16)</f>
        <v>3583955.1095015984</v>
      </c>
      <c r="T16" s="78">
        <f>SUM(T7:T15)</f>
        <v>1145993.9310862934</v>
      </c>
      <c r="U16" s="78">
        <f t="shared" ref="U16:V16" si="9">SUM(U7:U15)</f>
        <v>1150910.872922231</v>
      </c>
      <c r="V16" s="78">
        <f t="shared" si="9"/>
        <v>1317810.7308232498</v>
      </c>
      <c r="W16" s="78">
        <f>SUM(T16:V16)</f>
        <v>3614715.5348317744</v>
      </c>
      <c r="X16" s="75"/>
      <c r="Y16" s="79">
        <f>SUM(K16,O16,S16,W16)</f>
        <v>15159872.169483185</v>
      </c>
    </row>
    <row r="17" spans="1:25" ht="13" x14ac:dyDescent="0.15">
      <c r="A17" s="43"/>
      <c r="B17" s="56"/>
      <c r="C17" s="42"/>
      <c r="D17" s="57"/>
      <c r="E17" s="58"/>
      <c r="F17" s="58"/>
      <c r="G17" s="5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42"/>
    </row>
    <row r="18" spans="1:25" ht="13" x14ac:dyDescent="0.15">
      <c r="A18" s="59" t="s">
        <v>114</v>
      </c>
      <c r="B18" s="1"/>
      <c r="C18" s="42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42"/>
    </row>
    <row r="19" spans="1:25" ht="13" x14ac:dyDescent="0.15">
      <c r="A19" s="61" t="s">
        <v>8</v>
      </c>
      <c r="B19" s="1"/>
      <c r="C19" s="42"/>
      <c r="D19" s="1"/>
      <c r="F19" s="1" t="s">
        <v>82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2"/>
    </row>
    <row r="20" spans="1:25" ht="13" x14ac:dyDescent="0.15">
      <c r="A20" s="43"/>
      <c r="B20" s="1" t="s">
        <v>9</v>
      </c>
      <c r="C20" s="42"/>
      <c r="D20" s="62">
        <v>484346.20999999996</v>
      </c>
      <c r="E20" s="63"/>
      <c r="F20" s="62">
        <v>4</v>
      </c>
      <c r="G20" s="63"/>
      <c r="H20" s="62">
        <v>32424.856009615389</v>
      </c>
      <c r="I20" s="62">
        <v>38146.889423076922</v>
      </c>
      <c r="J20" s="62">
        <v>38146.889423076922</v>
      </c>
      <c r="K20" s="64">
        <f t="shared" ref="K20:K26" si="10">SUM(H20:J20)</f>
        <v>108718.63485576924</v>
      </c>
      <c r="L20" s="62">
        <v>38146.889423076922</v>
      </c>
      <c r="M20" s="62">
        <v>38146.889423076922</v>
      </c>
      <c r="N20" s="62">
        <v>38146.889423076922</v>
      </c>
      <c r="O20" s="64">
        <f t="shared" ref="O20:O26" si="11">SUM(L20:N20)</f>
        <v>114440.66826923077</v>
      </c>
      <c r="P20" s="62">
        <v>57220.33413461539</v>
      </c>
      <c r="Q20" s="62">
        <v>38146.889423076922</v>
      </c>
      <c r="R20" s="62">
        <v>38146.889423076922</v>
      </c>
      <c r="S20" s="64">
        <f t="shared" ref="S20:S26" si="12">SUM(P20:R20)</f>
        <v>133514.11298076925</v>
      </c>
      <c r="T20" s="62">
        <v>38146.889423076922</v>
      </c>
      <c r="U20" s="62">
        <v>38146.889423076922</v>
      </c>
      <c r="V20" s="62">
        <v>62942.367548076916</v>
      </c>
      <c r="W20" s="64">
        <f t="shared" ref="W20:W27" si="13">SUM(T20:V20)</f>
        <v>139236.14639423077</v>
      </c>
      <c r="X20" s="42"/>
      <c r="Y20" s="44">
        <f t="shared" ref="Y20:Y27" si="14">SUM(K20,O20,S20,W20)</f>
        <v>495909.5625</v>
      </c>
    </row>
    <row r="21" spans="1:25" ht="13" x14ac:dyDescent="0.15">
      <c r="A21" s="43"/>
      <c r="B21" s="1" t="s">
        <v>10</v>
      </c>
      <c r="C21" s="42"/>
      <c r="D21" s="62">
        <v>1853321.6204047282</v>
      </c>
      <c r="E21" s="63"/>
      <c r="F21" s="62">
        <v>25</v>
      </c>
      <c r="G21" s="63"/>
      <c r="H21" s="62">
        <v>78830.140625</v>
      </c>
      <c r="I21" s="62">
        <v>57387.344350961539</v>
      </c>
      <c r="J21" s="62">
        <v>141789.83800747863</v>
      </c>
      <c r="K21" s="64">
        <f t="shared" si="10"/>
        <v>278007.32298344013</v>
      </c>
      <c r="L21" s="62">
        <v>141789.83800747863</v>
      </c>
      <c r="M21" s="62">
        <v>141789.83800747863</v>
      </c>
      <c r="N21" s="62">
        <v>141789.83800747863</v>
      </c>
      <c r="O21" s="64">
        <f t="shared" si="11"/>
        <v>425369.51402243588</v>
      </c>
      <c r="P21" s="62">
        <v>337177.18235844019</v>
      </c>
      <c r="Q21" s="62">
        <v>141789.83800747863</v>
      </c>
      <c r="R21" s="62">
        <v>141789.83800747863</v>
      </c>
      <c r="S21" s="64">
        <f t="shared" si="12"/>
        <v>620756.8583733975</v>
      </c>
      <c r="T21" s="62">
        <v>141789.83800747863</v>
      </c>
      <c r="U21" s="62">
        <v>141789.83800747863</v>
      </c>
      <c r="V21" s="62">
        <v>423154.20673076925</v>
      </c>
      <c r="W21" s="64">
        <f t="shared" si="13"/>
        <v>706733.8827457265</v>
      </c>
      <c r="X21" s="42"/>
      <c r="Y21" s="44">
        <f t="shared" si="14"/>
        <v>2030867.578125</v>
      </c>
    </row>
    <row r="22" spans="1:25" ht="13" x14ac:dyDescent="0.15">
      <c r="A22" s="43"/>
      <c r="B22" s="1" t="s">
        <v>11</v>
      </c>
      <c r="C22" s="42"/>
      <c r="D22" s="62">
        <v>3180806.0381302228</v>
      </c>
      <c r="E22" s="63"/>
      <c r="F22" s="62">
        <v>75</v>
      </c>
      <c r="G22" s="63"/>
      <c r="H22" s="62">
        <v>0</v>
      </c>
      <c r="I22" s="62">
        <v>139364.23076923078</v>
      </c>
      <c r="J22" s="62">
        <v>278728.46153846156</v>
      </c>
      <c r="K22" s="64">
        <f t="shared" si="10"/>
        <v>418092.69230769237</v>
      </c>
      <c r="L22" s="62">
        <v>278728.46153846156</v>
      </c>
      <c r="M22" s="62">
        <v>278728.46153846156</v>
      </c>
      <c r="N22" s="62">
        <v>278728.46153846156</v>
      </c>
      <c r="O22" s="64">
        <f t="shared" si="11"/>
        <v>836185.38461538474</v>
      </c>
      <c r="P22" s="62">
        <v>418092.69230769231</v>
      </c>
      <c r="Q22" s="62">
        <v>278728.46153846156</v>
      </c>
      <c r="R22" s="62">
        <v>278728.46153846156</v>
      </c>
      <c r="S22" s="64">
        <f t="shared" si="12"/>
        <v>975549.61538461549</v>
      </c>
      <c r="T22" s="62">
        <v>278728.46153846156</v>
      </c>
      <c r="U22" s="62">
        <v>278728.46153846156</v>
      </c>
      <c r="V22" s="62">
        <v>836185.38461538462</v>
      </c>
      <c r="W22" s="64">
        <f t="shared" si="13"/>
        <v>1393642.3076923077</v>
      </c>
      <c r="X22" s="42"/>
      <c r="Y22" s="44">
        <f t="shared" si="14"/>
        <v>3623470</v>
      </c>
    </row>
    <row r="23" spans="1:25" ht="13" x14ac:dyDescent="0.15">
      <c r="A23" s="43"/>
      <c r="B23" s="1" t="s">
        <v>12</v>
      </c>
      <c r="C23" s="42"/>
      <c r="D23" s="62">
        <v>947501.98761762655</v>
      </c>
      <c r="E23" s="63"/>
      <c r="F23" s="62">
        <v>26</v>
      </c>
      <c r="G23" s="63"/>
      <c r="H23" s="62">
        <v>29008.917487980769</v>
      </c>
      <c r="I23" s="62">
        <v>59711.311640625005</v>
      </c>
      <c r="J23" s="62">
        <v>100015.36899038462</v>
      </c>
      <c r="K23" s="64">
        <f t="shared" si="10"/>
        <v>188735.5981189904</v>
      </c>
      <c r="L23" s="62">
        <v>100015.36899038462</v>
      </c>
      <c r="M23" s="62">
        <v>100015.36899038462</v>
      </c>
      <c r="N23" s="62">
        <v>100015.36899038462</v>
      </c>
      <c r="O23" s="64">
        <f t="shared" si="11"/>
        <v>300046.10697115387</v>
      </c>
      <c r="P23" s="62">
        <v>150023.05348557694</v>
      </c>
      <c r="Q23" s="62">
        <v>100015.36899038462</v>
      </c>
      <c r="R23" s="62">
        <v>100015.36899038462</v>
      </c>
      <c r="S23" s="64">
        <f t="shared" si="12"/>
        <v>350053.79146634619</v>
      </c>
      <c r="T23" s="62">
        <v>100015.36899038462</v>
      </c>
      <c r="U23" s="62">
        <v>100015.36899038462</v>
      </c>
      <c r="V23" s="62">
        <v>261333.56233774038</v>
      </c>
      <c r="W23" s="64">
        <f t="shared" si="13"/>
        <v>461364.30031850963</v>
      </c>
      <c r="X23" s="42"/>
      <c r="Y23" s="44">
        <f t="shared" si="14"/>
        <v>1300199.796875</v>
      </c>
    </row>
    <row r="24" spans="1:25" ht="13" x14ac:dyDescent="0.15">
      <c r="A24" s="43"/>
      <c r="B24" s="1" t="s">
        <v>13</v>
      </c>
      <c r="C24" s="42"/>
      <c r="D24" s="62">
        <v>328361.16000000009</v>
      </c>
      <c r="E24" s="63"/>
      <c r="F24" s="62">
        <v>6</v>
      </c>
      <c r="G24" s="63"/>
      <c r="H24" s="62">
        <v>22889.543750000001</v>
      </c>
      <c r="I24" s="62">
        <v>26928.875</v>
      </c>
      <c r="J24" s="62">
        <v>26928.875</v>
      </c>
      <c r="K24" s="64">
        <f t="shared" si="10"/>
        <v>76747.293749999997</v>
      </c>
      <c r="L24" s="62">
        <v>26928.875</v>
      </c>
      <c r="M24" s="62">
        <v>26928.875</v>
      </c>
      <c r="N24" s="62">
        <v>26928.875</v>
      </c>
      <c r="O24" s="64">
        <f t="shared" si="11"/>
        <v>80786.625</v>
      </c>
      <c r="P24" s="62">
        <v>53393.3125</v>
      </c>
      <c r="Q24" s="62">
        <v>26928.875</v>
      </c>
      <c r="R24" s="62">
        <v>26928.875</v>
      </c>
      <c r="S24" s="64">
        <f t="shared" si="12"/>
        <v>107251.0625</v>
      </c>
      <c r="T24" s="62">
        <v>26928.875</v>
      </c>
      <c r="U24" s="62">
        <v>26928.875</v>
      </c>
      <c r="V24" s="62">
        <v>44432.643749999996</v>
      </c>
      <c r="W24" s="64">
        <f t="shared" si="13"/>
        <v>98290.393749999988</v>
      </c>
      <c r="X24" s="42"/>
      <c r="Y24" s="44">
        <f t="shared" si="14"/>
        <v>363075.375</v>
      </c>
    </row>
    <row r="25" spans="1:25" ht="13" x14ac:dyDescent="0.15">
      <c r="A25" s="43"/>
      <c r="B25" s="1" t="s">
        <v>123</v>
      </c>
      <c r="C25" s="42"/>
      <c r="D25" s="62">
        <v>161752.66257722426</v>
      </c>
      <c r="E25" s="63"/>
      <c r="F25" s="62">
        <v>4</v>
      </c>
      <c r="G25" s="63"/>
      <c r="H25" s="62">
        <v>11730.658954326924</v>
      </c>
      <c r="I25" s="62">
        <v>9482.3210787259632</v>
      </c>
      <c r="J25" s="62">
        <v>13800.775240384617</v>
      </c>
      <c r="K25" s="64">
        <f t="shared" si="10"/>
        <v>35013.755273437506</v>
      </c>
      <c r="L25" s="62">
        <v>13800.775240384617</v>
      </c>
      <c r="M25" s="62">
        <v>13800.775240384617</v>
      </c>
      <c r="N25" s="62">
        <v>13800.775240384617</v>
      </c>
      <c r="O25" s="64">
        <f t="shared" si="11"/>
        <v>41402.325721153851</v>
      </c>
      <c r="P25" s="62">
        <v>23201.162860576926</v>
      </c>
      <c r="Q25" s="62">
        <v>13800.775240384617</v>
      </c>
      <c r="R25" s="62">
        <v>13800.775240384617</v>
      </c>
      <c r="S25" s="64">
        <f t="shared" si="12"/>
        <v>50802.713341346163</v>
      </c>
      <c r="T25" s="62">
        <v>13800.775240384617</v>
      </c>
      <c r="U25" s="62">
        <v>13800.775240384617</v>
      </c>
      <c r="V25" s="62">
        <v>27089.733308293267</v>
      </c>
      <c r="W25" s="64">
        <f t="shared" si="13"/>
        <v>54691.283789062501</v>
      </c>
      <c r="X25" s="42"/>
      <c r="Y25" s="44">
        <f t="shared" si="14"/>
        <v>181910.078125</v>
      </c>
    </row>
    <row r="26" spans="1:25" ht="13" x14ac:dyDescent="0.15">
      <c r="A26" s="43"/>
      <c r="B26" s="1" t="s">
        <v>124</v>
      </c>
      <c r="C26" s="42"/>
      <c r="D26" s="62">
        <v>1184280.6099442984</v>
      </c>
      <c r="E26" s="63"/>
      <c r="F26" s="81" t="s">
        <v>128</v>
      </c>
      <c r="G26" s="63"/>
      <c r="H26" s="62">
        <v>77785.827624987433</v>
      </c>
      <c r="I26" s="62">
        <v>90747.790963284642</v>
      </c>
      <c r="J26" s="62">
        <v>107004.61817980799</v>
      </c>
      <c r="K26" s="64">
        <f t="shared" si="10"/>
        <v>275538.23676808004</v>
      </c>
      <c r="L26" s="62">
        <v>107004.61817980799</v>
      </c>
      <c r="M26" s="62">
        <v>105498.62916613612</v>
      </c>
      <c r="N26" s="62">
        <v>105498.62916613612</v>
      </c>
      <c r="O26" s="64">
        <f t="shared" si="11"/>
        <v>318001.8765120802</v>
      </c>
      <c r="P26" s="62">
        <v>139468.84945790886</v>
      </c>
      <c r="Q26" s="62">
        <v>105498.62916613612</v>
      </c>
      <c r="R26" s="62">
        <v>105498.62916613612</v>
      </c>
      <c r="S26" s="64">
        <f t="shared" si="12"/>
        <v>350466.10779018106</v>
      </c>
      <c r="T26" s="62">
        <v>105498.62916613612</v>
      </c>
      <c r="U26" s="62">
        <v>110016.59620715174</v>
      </c>
      <c r="V26" s="62">
        <v>200671.58187668328</v>
      </c>
      <c r="W26" s="64">
        <f t="shared" si="13"/>
        <v>416186.80724997114</v>
      </c>
      <c r="X26" s="42"/>
      <c r="Y26" s="45">
        <f t="shared" si="14"/>
        <v>1360193.0283203125</v>
      </c>
    </row>
    <row r="27" spans="1:25" ht="13" x14ac:dyDescent="0.15">
      <c r="A27" s="1"/>
      <c r="B27" s="53" t="s">
        <v>14</v>
      </c>
      <c r="C27" s="42"/>
      <c r="D27" s="78">
        <f>SUM(D20:D26)</f>
        <v>8140370.2886740994</v>
      </c>
      <c r="E27" s="80"/>
      <c r="F27" s="78">
        <f>SUM(F20:F26)</f>
        <v>140</v>
      </c>
      <c r="G27" s="74"/>
      <c r="H27" s="78">
        <f>SUM(H20:H26)</f>
        <v>252669.94445191053</v>
      </c>
      <c r="I27" s="78">
        <f>SUM(I20:I26)</f>
        <v>421768.7632259049</v>
      </c>
      <c r="J27" s="78">
        <f>SUM(J20:J26)</f>
        <v>706414.82637959439</v>
      </c>
      <c r="K27" s="78">
        <f>SUM(H27:J27)</f>
        <v>1380853.53405741</v>
      </c>
      <c r="L27" s="78">
        <f>SUM(L20:L26)</f>
        <v>706414.82637959439</v>
      </c>
      <c r="M27" s="78">
        <f>SUM(M20:M26)</f>
        <v>704908.83736592252</v>
      </c>
      <c r="N27" s="78">
        <f>SUM(N20:N26)</f>
        <v>704908.83736592252</v>
      </c>
      <c r="O27" s="78">
        <f>SUM(L27:N27)</f>
        <v>2116232.5011114394</v>
      </c>
      <c r="P27" s="78">
        <f>SUM(P20:P26)</f>
        <v>1178576.5871048104</v>
      </c>
      <c r="Q27" s="78">
        <f>SUM(Q20:Q26)</f>
        <v>704908.83736592252</v>
      </c>
      <c r="R27" s="78">
        <f>SUM(R20:R26)</f>
        <v>704908.83736592252</v>
      </c>
      <c r="S27" s="78">
        <f>SUM(P27:R27)</f>
        <v>2588394.2618366554</v>
      </c>
      <c r="T27" s="78">
        <f>SUM(T20:T26)</f>
        <v>704908.83736592252</v>
      </c>
      <c r="U27" s="78">
        <f>SUM(U20:U26)</f>
        <v>709426.80440693814</v>
      </c>
      <c r="V27" s="78">
        <f>SUM(V20:V26)</f>
        <v>1855809.4801669477</v>
      </c>
      <c r="W27" s="78">
        <f t="shared" si="13"/>
        <v>3270145.1219398081</v>
      </c>
      <c r="X27" s="75"/>
      <c r="Y27" s="79">
        <f t="shared" si="14"/>
        <v>9355625.4189453125</v>
      </c>
    </row>
    <row r="28" spans="1:25" ht="13" x14ac:dyDescent="0.15">
      <c r="A28" s="1"/>
      <c r="C28" s="4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42"/>
    </row>
    <row r="29" spans="1:25" ht="13" x14ac:dyDescent="0.15">
      <c r="A29" s="61" t="s">
        <v>15</v>
      </c>
      <c r="B29" s="1"/>
      <c r="C29" s="42"/>
      <c r="D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2"/>
    </row>
    <row r="30" spans="1:25" ht="13" x14ac:dyDescent="0.15">
      <c r="A30" s="43"/>
      <c r="B30" s="1" t="s">
        <v>125</v>
      </c>
      <c r="C30" s="42"/>
      <c r="D30" s="62">
        <v>176936.978515625</v>
      </c>
      <c r="E30" s="63"/>
      <c r="F30" s="63"/>
      <c r="G30" s="63"/>
      <c r="H30" s="62">
        <v>24427.951171875</v>
      </c>
      <c r="I30" s="62">
        <v>24427.951171875</v>
      </c>
      <c r="J30" s="62">
        <v>24427.951171875</v>
      </c>
      <c r="K30" s="64">
        <f t="shared" ref="K30:K34" si="15">SUM(H30:J30)</f>
        <v>73283.853515625</v>
      </c>
      <c r="L30" s="62">
        <v>11094.617838541666</v>
      </c>
      <c r="M30" s="62">
        <v>11094.617838541666</v>
      </c>
      <c r="N30" s="62">
        <v>11094.617838541666</v>
      </c>
      <c r="O30" s="64">
        <f t="shared" ref="O30:O34" si="16">SUM(L30:N30)</f>
        <v>33283.853515625</v>
      </c>
      <c r="P30" s="62">
        <v>11094.617838541666</v>
      </c>
      <c r="Q30" s="62">
        <v>11094.617838541666</v>
      </c>
      <c r="R30" s="62">
        <v>11094.617838541666</v>
      </c>
      <c r="S30" s="64">
        <f t="shared" ref="S30:S34" si="17">SUM(P30:R30)</f>
        <v>33283.853515625</v>
      </c>
      <c r="T30" s="62">
        <v>11094.617838541666</v>
      </c>
      <c r="U30" s="62">
        <v>11094.617838541666</v>
      </c>
      <c r="V30" s="62">
        <v>11094.617838541666</v>
      </c>
      <c r="W30" s="64">
        <f t="shared" ref="W30:W35" si="18">SUM(T30:V30)</f>
        <v>33283.853515625</v>
      </c>
      <c r="X30" s="42"/>
      <c r="Y30" s="44">
        <f t="shared" ref="Y30:Y35" si="19">SUM(K30,O30,S30,W30)</f>
        <v>173135.4140625</v>
      </c>
    </row>
    <row r="31" spans="1:25" ht="13" x14ac:dyDescent="0.15">
      <c r="A31" s="43"/>
      <c r="B31" s="1" t="s">
        <v>126</v>
      </c>
      <c r="C31" s="42"/>
      <c r="D31" s="62">
        <v>12000.00009765625</v>
      </c>
      <c r="E31" s="63"/>
      <c r="F31" s="63"/>
      <c r="G31" s="63"/>
      <c r="H31" s="62">
        <v>710.495849609375</v>
      </c>
      <c r="I31" s="62">
        <v>710.495849609375</v>
      </c>
      <c r="J31" s="62">
        <v>710.495849609375</v>
      </c>
      <c r="K31" s="64">
        <f t="shared" si="15"/>
        <v>2131.487548828125</v>
      </c>
      <c r="L31" s="62">
        <v>710.495849609375</v>
      </c>
      <c r="M31" s="62">
        <v>710.495849609375</v>
      </c>
      <c r="N31" s="62">
        <v>710.495849609375</v>
      </c>
      <c r="O31" s="64">
        <f t="shared" si="16"/>
        <v>2131.487548828125</v>
      </c>
      <c r="P31" s="62">
        <v>710.495849609375</v>
      </c>
      <c r="Q31" s="62">
        <v>710.495849609375</v>
      </c>
      <c r="R31" s="62">
        <v>710.495849609375</v>
      </c>
      <c r="S31" s="64">
        <f t="shared" si="17"/>
        <v>2131.487548828125</v>
      </c>
      <c r="T31" s="62">
        <v>710.495849609375</v>
      </c>
      <c r="U31" s="62">
        <v>710.495849609375</v>
      </c>
      <c r="V31" s="62">
        <v>710.495849609375</v>
      </c>
      <c r="W31" s="64">
        <f t="shared" si="18"/>
        <v>2131.487548828125</v>
      </c>
      <c r="X31" s="42"/>
      <c r="Y31" s="44">
        <f t="shared" si="19"/>
        <v>8525.9501953125</v>
      </c>
    </row>
    <row r="32" spans="1:25" ht="13" x14ac:dyDescent="0.15">
      <c r="A32" s="43"/>
      <c r="B32" s="1" t="s">
        <v>16</v>
      </c>
      <c r="C32" s="42"/>
      <c r="D32" s="62">
        <v>704849.56429687503</v>
      </c>
      <c r="E32" s="63"/>
      <c r="F32" s="63"/>
      <c r="G32" s="63"/>
      <c r="H32" s="62">
        <v>7886.6666666666661</v>
      </c>
      <c r="I32" s="62">
        <v>7886.6666666666661</v>
      </c>
      <c r="J32" s="62">
        <v>107830.27951388888</v>
      </c>
      <c r="K32" s="64">
        <f t="shared" si="15"/>
        <v>123603.6128472222</v>
      </c>
      <c r="L32" s="62">
        <v>107830.27951388888</v>
      </c>
      <c r="M32" s="62">
        <v>107830.27951388888</v>
      </c>
      <c r="N32" s="62">
        <v>107830.27951388888</v>
      </c>
      <c r="O32" s="64">
        <f t="shared" si="16"/>
        <v>323490.83854166663</v>
      </c>
      <c r="P32" s="62">
        <v>107830.27951388888</v>
      </c>
      <c r="Q32" s="62">
        <v>107830.27951388888</v>
      </c>
      <c r="R32" s="62">
        <v>107830.27951388888</v>
      </c>
      <c r="S32" s="64">
        <f t="shared" si="17"/>
        <v>323490.83854166663</v>
      </c>
      <c r="T32" s="62">
        <v>107830.27951388888</v>
      </c>
      <c r="U32" s="62">
        <v>107830.27951388888</v>
      </c>
      <c r="V32" s="62">
        <v>7886.6666666666661</v>
      </c>
      <c r="W32" s="64">
        <f t="shared" si="18"/>
        <v>223547.22569444441</v>
      </c>
      <c r="X32" s="42"/>
      <c r="Y32" s="44">
        <f t="shared" si="19"/>
        <v>994132.51562499988</v>
      </c>
    </row>
    <row r="33" spans="1:25" ht="13" x14ac:dyDescent="0.15">
      <c r="A33" s="43"/>
      <c r="B33" s="43" t="s">
        <v>29</v>
      </c>
      <c r="C33" s="42"/>
      <c r="D33" s="62">
        <v>284153.45</v>
      </c>
      <c r="E33" s="63"/>
      <c r="F33" s="63"/>
      <c r="G33" s="63"/>
      <c r="H33" s="62">
        <v>8590.5</v>
      </c>
      <c r="I33" s="62">
        <v>0</v>
      </c>
      <c r="J33" s="62">
        <v>60133.500000000007</v>
      </c>
      <c r="K33" s="64">
        <f>SUM(H33:J33)</f>
        <v>68724</v>
      </c>
      <c r="L33" s="62">
        <v>51543</v>
      </c>
      <c r="M33" s="62">
        <v>38657.25</v>
      </c>
      <c r="N33" s="62">
        <v>34362</v>
      </c>
      <c r="O33" s="64">
        <f>SUM(L33:N33)</f>
        <v>124562.25</v>
      </c>
      <c r="P33" s="62">
        <v>42952.5</v>
      </c>
      <c r="Q33" s="62">
        <v>34362</v>
      </c>
      <c r="R33" s="62">
        <v>47247.75</v>
      </c>
      <c r="S33" s="64">
        <f>SUM(P33:R33)</f>
        <v>124562.25</v>
      </c>
      <c r="T33" s="62">
        <v>38657.25</v>
      </c>
      <c r="U33" s="62">
        <v>47247.75</v>
      </c>
      <c r="V33" s="62">
        <v>25771.5</v>
      </c>
      <c r="W33" s="64">
        <f>SUM(T33:V33)</f>
        <v>111676.5</v>
      </c>
      <c r="X33" s="42"/>
      <c r="Y33" s="44">
        <f>SUM(K33,O33,S33,W33)</f>
        <v>429525</v>
      </c>
    </row>
    <row r="34" spans="1:25" ht="13" x14ac:dyDescent="0.15">
      <c r="A34" s="43"/>
      <c r="B34" s="1" t="s">
        <v>127</v>
      </c>
      <c r="C34" s="42"/>
      <c r="D34" s="62">
        <v>100391.21993896484</v>
      </c>
      <c r="E34" s="63"/>
      <c r="F34" s="63"/>
      <c r="G34" s="63"/>
      <c r="H34" s="62">
        <v>13427.054036458334</v>
      </c>
      <c r="I34" s="62">
        <v>13427.054036458334</v>
      </c>
      <c r="J34" s="62">
        <v>6350.8753081427676</v>
      </c>
      <c r="K34" s="64">
        <f t="shared" si="15"/>
        <v>33204.983381059435</v>
      </c>
      <c r="L34" s="62">
        <v>6317.5419748094346</v>
      </c>
      <c r="M34" s="62">
        <v>3638.7978341844346</v>
      </c>
      <c r="N34" s="62">
        <v>3638.7978341844346</v>
      </c>
      <c r="O34" s="64">
        <f t="shared" si="16"/>
        <v>13595.137643178303</v>
      </c>
      <c r="P34" s="62">
        <v>3638.7978341844346</v>
      </c>
      <c r="Q34" s="62">
        <v>3638.7978341844346</v>
      </c>
      <c r="R34" s="62">
        <v>3638.7978341844346</v>
      </c>
      <c r="S34" s="64">
        <f t="shared" si="17"/>
        <v>10916.393502553303</v>
      </c>
      <c r="T34" s="62">
        <v>3638.7978341844346</v>
      </c>
      <c r="U34" s="62">
        <v>11675.030256059432</v>
      </c>
      <c r="V34" s="62">
        <v>13393.720703125</v>
      </c>
      <c r="W34" s="64">
        <f t="shared" si="18"/>
        <v>28707.548793368867</v>
      </c>
      <c r="X34" s="42"/>
      <c r="Y34" s="45">
        <f t="shared" si="19"/>
        <v>86424.063320159912</v>
      </c>
    </row>
    <row r="35" spans="1:25" ht="13" x14ac:dyDescent="0.15">
      <c r="A35" s="1"/>
      <c r="B35" s="53" t="s">
        <v>17</v>
      </c>
      <c r="C35" s="42"/>
      <c r="D35" s="54">
        <f>SUM(D30:D34)</f>
        <v>1278331.2128491211</v>
      </c>
      <c r="E35" s="55"/>
      <c r="F35" s="55"/>
      <c r="G35" s="55"/>
      <c r="H35" s="54">
        <f>SUM(H30:H34)</f>
        <v>55042.667724609375</v>
      </c>
      <c r="I35" s="54">
        <f>SUM(I30:I34)</f>
        <v>46452.167724609375</v>
      </c>
      <c r="J35" s="54">
        <f>SUM(J30:J34)</f>
        <v>199453.10184351602</v>
      </c>
      <c r="K35" s="54">
        <f>SUM(H35:J35)</f>
        <v>300947.93729273474</v>
      </c>
      <c r="L35" s="54">
        <f>SUM(L30:L34)</f>
        <v>177495.93517684937</v>
      </c>
      <c r="M35" s="54">
        <f>SUM(M30:M34)</f>
        <v>161931.44103622437</v>
      </c>
      <c r="N35" s="54">
        <f>SUM(N30:N34)</f>
        <v>157636.19103622437</v>
      </c>
      <c r="O35" s="54">
        <f>SUM(L35:N35)</f>
        <v>497063.5672492981</v>
      </c>
      <c r="P35" s="54">
        <f>SUM(P30:P34)</f>
        <v>166226.69103622437</v>
      </c>
      <c r="Q35" s="54">
        <f>SUM(Q30:Q34)</f>
        <v>157636.19103622437</v>
      </c>
      <c r="R35" s="54">
        <f>SUM(R30:R34)</f>
        <v>170521.94103622437</v>
      </c>
      <c r="S35" s="54">
        <f>SUM(P35:R35)</f>
        <v>494384.8231086731</v>
      </c>
      <c r="T35" s="54">
        <f>SUM(T30:T34)</f>
        <v>161931.44103622437</v>
      </c>
      <c r="U35" s="54">
        <f>SUM(U30:U34)</f>
        <v>178558.17345809937</v>
      </c>
      <c r="V35" s="54">
        <f>SUM(V30:V34)</f>
        <v>58857.001057942703</v>
      </c>
      <c r="W35" s="54">
        <f t="shared" si="18"/>
        <v>399346.61555226642</v>
      </c>
      <c r="X35" s="42"/>
      <c r="Y35" s="44">
        <f t="shared" si="19"/>
        <v>1691742.9432029722</v>
      </c>
    </row>
    <row r="36" spans="1:25" ht="13" x14ac:dyDescent="0.15">
      <c r="A36" s="50"/>
      <c r="B36" s="50"/>
      <c r="C36" s="42"/>
      <c r="D36" s="43"/>
      <c r="F36" s="1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2"/>
    </row>
    <row r="37" spans="1:25" ht="13" x14ac:dyDescent="0.15">
      <c r="A37" s="65" t="s">
        <v>18</v>
      </c>
      <c r="B37" s="43"/>
      <c r="C37" s="42"/>
      <c r="D37" s="64"/>
      <c r="E37" s="63"/>
      <c r="F37" s="63"/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42"/>
    </row>
    <row r="38" spans="1:25" ht="13" x14ac:dyDescent="0.15">
      <c r="A38" s="43"/>
      <c r="B38" s="43" t="s">
        <v>19</v>
      </c>
      <c r="C38" s="42"/>
      <c r="D38" s="62">
        <v>1402056.2110693357</v>
      </c>
      <c r="E38" s="63"/>
      <c r="F38" s="63"/>
      <c r="G38" s="63"/>
      <c r="H38" s="62">
        <v>118653.66048177083</v>
      </c>
      <c r="I38" s="62">
        <v>118653.66048177083</v>
      </c>
      <c r="J38" s="62">
        <v>118653.66048177083</v>
      </c>
      <c r="K38" s="64">
        <f t="shared" ref="K38:K43" si="20">SUM(H38:J38)</f>
        <v>355960.9814453125</v>
      </c>
      <c r="L38" s="62">
        <v>118653.66048177083</v>
      </c>
      <c r="M38" s="62">
        <v>118653.66048177083</v>
      </c>
      <c r="N38" s="62">
        <v>118653.66048177083</v>
      </c>
      <c r="O38" s="64">
        <f t="shared" ref="O38:O43" si="21">SUM(L38:N38)</f>
        <v>355960.9814453125</v>
      </c>
      <c r="P38" s="62">
        <v>118653.66048177083</v>
      </c>
      <c r="Q38" s="62">
        <v>118653.66048177083</v>
      </c>
      <c r="R38" s="62">
        <v>118653.66048177083</v>
      </c>
      <c r="S38" s="64">
        <f t="shared" ref="S38:S43" si="22">SUM(P38:R38)</f>
        <v>355960.9814453125</v>
      </c>
      <c r="T38" s="62">
        <v>118653.66048177083</v>
      </c>
      <c r="U38" s="62">
        <v>118653.66048177083</v>
      </c>
      <c r="V38" s="62">
        <v>118653.66048177083</v>
      </c>
      <c r="W38" s="64">
        <f t="shared" ref="W38:W44" si="23">SUM(T38:V38)</f>
        <v>355960.9814453125</v>
      </c>
      <c r="X38" s="42"/>
      <c r="Y38" s="44">
        <f t="shared" ref="Y38:Y44" si="24">SUM(K38,O38,S38,W38)</f>
        <v>1423843.92578125</v>
      </c>
    </row>
    <row r="39" spans="1:25" ht="13" x14ac:dyDescent="0.15">
      <c r="A39" s="43"/>
      <c r="B39" s="43" t="s">
        <v>111</v>
      </c>
      <c r="C39" s="42"/>
      <c r="D39" s="76">
        <v>146460.59375</v>
      </c>
      <c r="E39" s="63"/>
      <c r="F39" s="63"/>
      <c r="G39" s="63"/>
      <c r="H39" s="76">
        <v>12205.05078125</v>
      </c>
      <c r="I39" s="76">
        <v>12205.05078125</v>
      </c>
      <c r="J39" s="76">
        <v>12205.05078125</v>
      </c>
      <c r="K39" s="64">
        <f t="shared" si="20"/>
        <v>36615.15234375</v>
      </c>
      <c r="L39" s="76">
        <v>12205.05078125</v>
      </c>
      <c r="M39" s="76">
        <v>12205.05078125</v>
      </c>
      <c r="N39" s="76">
        <v>12205.05078125</v>
      </c>
      <c r="O39" s="64">
        <f t="shared" si="21"/>
        <v>36615.15234375</v>
      </c>
      <c r="P39" s="76">
        <v>12205.05078125</v>
      </c>
      <c r="Q39" s="76">
        <v>12205.05078125</v>
      </c>
      <c r="R39" s="76">
        <v>12205.05078125</v>
      </c>
      <c r="S39" s="64">
        <f t="shared" si="22"/>
        <v>36615.15234375</v>
      </c>
      <c r="T39" s="76">
        <v>12205.05078125</v>
      </c>
      <c r="U39" s="76">
        <v>12205.05078125</v>
      </c>
      <c r="V39" s="76">
        <v>12205.05078125</v>
      </c>
      <c r="W39" s="64">
        <f t="shared" si="23"/>
        <v>36615.15234375</v>
      </c>
      <c r="X39" s="42"/>
      <c r="Y39" s="44">
        <f t="shared" si="24"/>
        <v>146460.609375</v>
      </c>
    </row>
    <row r="40" spans="1:25" ht="13" x14ac:dyDescent="0.15">
      <c r="A40" s="43"/>
      <c r="B40" s="43" t="s">
        <v>112</v>
      </c>
      <c r="C40" s="42"/>
      <c r="D40" s="76">
        <v>0</v>
      </c>
      <c r="E40" s="63"/>
      <c r="F40" s="63"/>
      <c r="G40" s="63"/>
      <c r="H40" s="76">
        <v>0</v>
      </c>
      <c r="I40" s="76">
        <v>0</v>
      </c>
      <c r="J40" s="76">
        <v>0</v>
      </c>
      <c r="K40" s="64">
        <f t="shared" si="20"/>
        <v>0</v>
      </c>
      <c r="L40" s="76">
        <v>0</v>
      </c>
      <c r="M40" s="76">
        <v>0</v>
      </c>
      <c r="N40" s="76">
        <v>0</v>
      </c>
      <c r="O40" s="64">
        <f t="shared" si="21"/>
        <v>0</v>
      </c>
      <c r="P40" s="76">
        <v>0</v>
      </c>
      <c r="Q40" s="76">
        <v>0</v>
      </c>
      <c r="R40" s="76">
        <v>0</v>
      </c>
      <c r="S40" s="64">
        <f t="shared" si="22"/>
        <v>0</v>
      </c>
      <c r="T40" s="76">
        <v>0</v>
      </c>
      <c r="U40" s="76">
        <v>0</v>
      </c>
      <c r="V40" s="76">
        <v>0</v>
      </c>
      <c r="W40" s="64">
        <f t="shared" si="23"/>
        <v>0</v>
      </c>
      <c r="X40" s="42"/>
      <c r="Y40" s="44">
        <f t="shared" si="24"/>
        <v>0</v>
      </c>
    </row>
    <row r="41" spans="1:25" ht="13" x14ac:dyDescent="0.15">
      <c r="A41" s="43"/>
      <c r="B41" s="43" t="s">
        <v>20</v>
      </c>
      <c r="C41" s="42"/>
      <c r="D41" s="62">
        <v>17499.999726562499</v>
      </c>
      <c r="E41" s="63"/>
      <c r="F41" s="63"/>
      <c r="G41" s="63"/>
      <c r="H41" s="62">
        <v>2404.1666666666665</v>
      </c>
      <c r="I41" s="62">
        <v>2404.1666666666665</v>
      </c>
      <c r="J41" s="62">
        <v>2404.1666666666665</v>
      </c>
      <c r="K41" s="64">
        <f t="shared" si="20"/>
        <v>7212.5</v>
      </c>
      <c r="L41" s="62">
        <v>2404.1666666666665</v>
      </c>
      <c r="M41" s="62">
        <v>2404.1666666666665</v>
      </c>
      <c r="N41" s="62">
        <v>2404.1666666666665</v>
      </c>
      <c r="O41" s="64">
        <f t="shared" si="21"/>
        <v>7212.5</v>
      </c>
      <c r="P41" s="62">
        <v>2404.1666666666665</v>
      </c>
      <c r="Q41" s="62">
        <v>2404.1666666666665</v>
      </c>
      <c r="R41" s="62">
        <v>2404.1666666666665</v>
      </c>
      <c r="S41" s="64">
        <f t="shared" si="22"/>
        <v>7212.5</v>
      </c>
      <c r="T41" s="62">
        <v>2404.1666666666665</v>
      </c>
      <c r="U41" s="62">
        <v>2404.1666666666665</v>
      </c>
      <c r="V41" s="62">
        <v>2404.1666666666665</v>
      </c>
      <c r="W41" s="64">
        <f t="shared" si="23"/>
        <v>7212.5</v>
      </c>
      <c r="X41" s="42"/>
      <c r="Y41" s="44">
        <f t="shared" si="24"/>
        <v>28850</v>
      </c>
    </row>
    <row r="42" spans="1:25" ht="13" x14ac:dyDescent="0.15">
      <c r="A42" s="43"/>
      <c r="B42" s="43" t="s">
        <v>21</v>
      </c>
      <c r="C42" s="42"/>
      <c r="D42" s="62">
        <v>0</v>
      </c>
      <c r="E42" s="63"/>
      <c r="F42" s="63"/>
      <c r="G42" s="63"/>
      <c r="H42" s="62">
        <v>0</v>
      </c>
      <c r="I42" s="62">
        <v>0</v>
      </c>
      <c r="J42" s="62">
        <v>0</v>
      </c>
      <c r="K42" s="64">
        <f t="shared" si="20"/>
        <v>0</v>
      </c>
      <c r="L42" s="62">
        <v>0</v>
      </c>
      <c r="M42" s="62">
        <v>0</v>
      </c>
      <c r="N42" s="62">
        <v>0</v>
      </c>
      <c r="O42" s="64">
        <f t="shared" si="21"/>
        <v>0</v>
      </c>
      <c r="P42" s="62">
        <v>0</v>
      </c>
      <c r="Q42" s="62">
        <v>0</v>
      </c>
      <c r="R42" s="62">
        <v>0</v>
      </c>
      <c r="S42" s="64">
        <f t="shared" si="22"/>
        <v>0</v>
      </c>
      <c r="T42" s="62">
        <v>0</v>
      </c>
      <c r="U42" s="62">
        <v>0</v>
      </c>
      <c r="V42" s="62">
        <v>0</v>
      </c>
      <c r="W42" s="64">
        <f t="shared" si="23"/>
        <v>0</v>
      </c>
      <c r="X42" s="42"/>
      <c r="Y42" s="44">
        <f t="shared" si="24"/>
        <v>0</v>
      </c>
    </row>
    <row r="43" spans="1:25" ht="13" x14ac:dyDescent="0.15">
      <c r="A43" s="43"/>
      <c r="B43" s="43" t="s">
        <v>113</v>
      </c>
      <c r="C43" s="42"/>
      <c r="D43" s="62">
        <v>0</v>
      </c>
      <c r="E43" s="63"/>
      <c r="F43" s="63"/>
      <c r="G43" s="63"/>
      <c r="H43" s="62">
        <v>0</v>
      </c>
      <c r="I43" s="62">
        <v>0</v>
      </c>
      <c r="J43" s="62">
        <v>0</v>
      </c>
      <c r="K43" s="64">
        <f t="shared" si="20"/>
        <v>0</v>
      </c>
      <c r="L43" s="62">
        <v>0</v>
      </c>
      <c r="M43" s="62">
        <v>0</v>
      </c>
      <c r="N43" s="62">
        <v>0</v>
      </c>
      <c r="O43" s="64">
        <f t="shared" si="21"/>
        <v>0</v>
      </c>
      <c r="P43" s="62">
        <v>0</v>
      </c>
      <c r="Q43" s="62">
        <v>0</v>
      </c>
      <c r="R43" s="62">
        <v>0</v>
      </c>
      <c r="S43" s="64">
        <f t="shared" si="22"/>
        <v>0</v>
      </c>
      <c r="T43" s="62">
        <v>0</v>
      </c>
      <c r="U43" s="62">
        <v>0</v>
      </c>
      <c r="V43" s="62">
        <v>0</v>
      </c>
      <c r="W43" s="64">
        <f t="shared" si="23"/>
        <v>0</v>
      </c>
      <c r="X43" s="42"/>
      <c r="Y43" s="45">
        <f t="shared" si="24"/>
        <v>0</v>
      </c>
    </row>
    <row r="44" spans="1:25" ht="13" x14ac:dyDescent="0.15">
      <c r="A44" s="43"/>
      <c r="B44" s="53" t="s">
        <v>22</v>
      </c>
      <c r="C44" s="42"/>
      <c r="D44" s="54">
        <f>SUM(D38:D43)</f>
        <v>1566016.8045458982</v>
      </c>
      <c r="E44" s="55"/>
      <c r="F44" s="55"/>
      <c r="G44" s="55"/>
      <c r="H44" s="54">
        <f>SUM(H38:H43)</f>
        <v>133262.8779296875</v>
      </c>
      <c r="I44" s="54">
        <f>SUM(I38:I43)</f>
        <v>133262.8779296875</v>
      </c>
      <c r="J44" s="54">
        <f>SUM(J38:J43)</f>
        <v>133262.8779296875</v>
      </c>
      <c r="K44" s="54">
        <f>SUM(H44:J44)</f>
        <v>399788.6337890625</v>
      </c>
      <c r="L44" s="54">
        <f>SUM(L38:L43)</f>
        <v>133262.8779296875</v>
      </c>
      <c r="M44" s="54">
        <f>SUM(M38:M43)</f>
        <v>133262.8779296875</v>
      </c>
      <c r="N44" s="54">
        <f>SUM(N38:N43)</f>
        <v>133262.8779296875</v>
      </c>
      <c r="O44" s="54">
        <f>SUM(L44:N44)</f>
        <v>399788.6337890625</v>
      </c>
      <c r="P44" s="54">
        <f>SUM(P38:P43)</f>
        <v>133262.8779296875</v>
      </c>
      <c r="Q44" s="54">
        <f>SUM(Q38:Q43)</f>
        <v>133262.8779296875</v>
      </c>
      <c r="R44" s="54">
        <f>SUM(R38:R43)</f>
        <v>133262.8779296875</v>
      </c>
      <c r="S44" s="54">
        <f>SUM(P44:R44)</f>
        <v>399788.6337890625</v>
      </c>
      <c r="T44" s="54">
        <f>SUM(T38:T43)</f>
        <v>133262.8779296875</v>
      </c>
      <c r="U44" s="54">
        <f>SUM(U38:U43)</f>
        <v>133262.8779296875</v>
      </c>
      <c r="V44" s="54">
        <f>SUM(V38:V43)</f>
        <v>133262.8779296875</v>
      </c>
      <c r="W44" s="54">
        <f t="shared" si="23"/>
        <v>399788.6337890625</v>
      </c>
      <c r="X44" s="42"/>
      <c r="Y44" s="44">
        <f t="shared" si="24"/>
        <v>1599154.53515625</v>
      </c>
    </row>
    <row r="45" spans="1:25" ht="13" x14ac:dyDescent="0.15">
      <c r="A45" s="43"/>
      <c r="B45" s="50"/>
      <c r="C45" s="42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42"/>
    </row>
    <row r="46" spans="1:25" ht="13" x14ac:dyDescent="0.15">
      <c r="A46" s="65" t="s">
        <v>115</v>
      </c>
      <c r="B46" s="43"/>
      <c r="C46" s="42"/>
      <c r="D46" s="43"/>
      <c r="F46" s="1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2"/>
    </row>
    <row r="47" spans="1:25" ht="13" x14ac:dyDescent="0.15">
      <c r="A47" s="43"/>
      <c r="B47" s="43" t="s">
        <v>23</v>
      </c>
      <c r="C47" s="42"/>
      <c r="D47" s="62">
        <v>43241.279453125004</v>
      </c>
      <c r="E47" s="63"/>
      <c r="F47" s="63"/>
      <c r="G47" s="63"/>
      <c r="H47" s="62">
        <v>3741.0594889322911</v>
      </c>
      <c r="I47" s="62">
        <v>3741.0594889322911</v>
      </c>
      <c r="J47" s="62">
        <v>3741.0594889322911</v>
      </c>
      <c r="K47" s="64">
        <f t="shared" ref="K47:K59" si="25">SUM(H47:J47)</f>
        <v>11223.178466796873</v>
      </c>
      <c r="L47" s="62">
        <v>3741.0594889322911</v>
      </c>
      <c r="M47" s="62">
        <v>3741.0594889322911</v>
      </c>
      <c r="N47" s="62">
        <v>3741.0594889322911</v>
      </c>
      <c r="O47" s="64">
        <f t="shared" ref="O47:O59" si="26">SUM(L47:N47)</f>
        <v>11223.178466796873</v>
      </c>
      <c r="P47" s="62">
        <v>3741.0594889322911</v>
      </c>
      <c r="Q47" s="62">
        <v>3741.0594889322911</v>
      </c>
      <c r="R47" s="62">
        <v>3741.0594889322911</v>
      </c>
      <c r="S47" s="64">
        <f t="shared" ref="S47:S59" si="27">SUM(P47:R47)</f>
        <v>11223.178466796873</v>
      </c>
      <c r="T47" s="62">
        <v>3741.0594889322911</v>
      </c>
      <c r="U47" s="62">
        <v>3741.0594889322911</v>
      </c>
      <c r="V47" s="62">
        <v>3741.0594889322911</v>
      </c>
      <c r="W47" s="64">
        <f t="shared" ref="W47:W59" si="28">SUM(T47:V47)</f>
        <v>11223.178466796873</v>
      </c>
      <c r="X47" s="42"/>
      <c r="Y47" s="44">
        <f t="shared" ref="Y47:Y59" si="29">SUM(K47,O47,S47,W47)</f>
        <v>44892.713867187493</v>
      </c>
    </row>
    <row r="48" spans="1:25" ht="13" x14ac:dyDescent="0.15">
      <c r="A48" s="43"/>
      <c r="B48" s="43" t="s">
        <v>24</v>
      </c>
      <c r="C48" s="42"/>
      <c r="D48" s="62">
        <v>49999.9996875</v>
      </c>
      <c r="E48" s="63"/>
      <c r="F48" s="63"/>
      <c r="G48" s="63"/>
      <c r="H48" s="62">
        <v>4149.650716145833</v>
      </c>
      <c r="I48" s="62">
        <v>4149.650716145833</v>
      </c>
      <c r="J48" s="62">
        <v>4149.650716145833</v>
      </c>
      <c r="K48" s="64">
        <f t="shared" si="25"/>
        <v>12448.9521484375</v>
      </c>
      <c r="L48" s="62">
        <v>4149.650716145833</v>
      </c>
      <c r="M48" s="62">
        <v>4149.650716145833</v>
      </c>
      <c r="N48" s="62">
        <v>4149.650716145833</v>
      </c>
      <c r="O48" s="64">
        <f t="shared" si="26"/>
        <v>12448.9521484375</v>
      </c>
      <c r="P48" s="62">
        <v>4149.650716145833</v>
      </c>
      <c r="Q48" s="62">
        <v>4149.650716145833</v>
      </c>
      <c r="R48" s="62">
        <v>4149.650716145833</v>
      </c>
      <c r="S48" s="64">
        <f t="shared" si="27"/>
        <v>12448.9521484375</v>
      </c>
      <c r="T48" s="62">
        <v>4149.650716145833</v>
      </c>
      <c r="U48" s="62">
        <v>4149.650716145833</v>
      </c>
      <c r="V48" s="62">
        <v>4149.650716145833</v>
      </c>
      <c r="W48" s="64">
        <f t="shared" si="28"/>
        <v>12448.9521484375</v>
      </c>
      <c r="X48" s="42"/>
      <c r="Y48" s="44">
        <f t="shared" si="29"/>
        <v>49795.80859375</v>
      </c>
    </row>
    <row r="49" spans="1:25" ht="13" x14ac:dyDescent="0.15">
      <c r="A49" s="43"/>
      <c r="B49" s="43" t="s">
        <v>25</v>
      </c>
      <c r="C49" s="42"/>
      <c r="D49" s="62">
        <v>25597.999375000003</v>
      </c>
      <c r="E49" s="63"/>
      <c r="F49" s="63"/>
      <c r="G49" s="63"/>
      <c r="H49" s="62">
        <v>2321.114583333333</v>
      </c>
      <c r="I49" s="62">
        <v>2321.114583333333</v>
      </c>
      <c r="J49" s="62">
        <v>2321.114583333333</v>
      </c>
      <c r="K49" s="64">
        <f t="shared" si="25"/>
        <v>6963.3437499999991</v>
      </c>
      <c r="L49" s="62">
        <v>2321.114583333333</v>
      </c>
      <c r="M49" s="62">
        <v>2321.114583333333</v>
      </c>
      <c r="N49" s="62">
        <v>2321.114583333333</v>
      </c>
      <c r="O49" s="64">
        <f t="shared" si="26"/>
        <v>6963.3437499999991</v>
      </c>
      <c r="P49" s="62">
        <v>2321.114583333333</v>
      </c>
      <c r="Q49" s="62">
        <v>2321.114583333333</v>
      </c>
      <c r="R49" s="62">
        <v>2321.114583333333</v>
      </c>
      <c r="S49" s="64">
        <f t="shared" si="27"/>
        <v>6963.3437499999991</v>
      </c>
      <c r="T49" s="62">
        <v>2321.114583333333</v>
      </c>
      <c r="U49" s="62">
        <v>2321.114583333333</v>
      </c>
      <c r="V49" s="62">
        <v>2321.114583333333</v>
      </c>
      <c r="W49" s="64">
        <f t="shared" si="28"/>
        <v>6963.3437499999991</v>
      </c>
      <c r="X49" s="42"/>
      <c r="Y49" s="44">
        <f t="shared" si="29"/>
        <v>27853.374999999996</v>
      </c>
    </row>
    <row r="50" spans="1:25" ht="13" x14ac:dyDescent="0.15">
      <c r="A50" s="43"/>
      <c r="B50" s="43" t="s">
        <v>26</v>
      </c>
      <c r="C50" s="42"/>
      <c r="D50" s="62">
        <v>225553.59515625003</v>
      </c>
      <c r="E50" s="63"/>
      <c r="F50" s="63"/>
      <c r="G50" s="63"/>
      <c r="H50" s="62">
        <v>17919.4677734375</v>
      </c>
      <c r="I50" s="62">
        <v>17919.4677734375</v>
      </c>
      <c r="J50" s="62">
        <v>17919.4677734375</v>
      </c>
      <c r="K50" s="64">
        <f t="shared" si="25"/>
        <v>53758.4033203125</v>
      </c>
      <c r="L50" s="62">
        <v>17919.4677734375</v>
      </c>
      <c r="M50" s="62">
        <v>17919.4677734375</v>
      </c>
      <c r="N50" s="62">
        <v>17919.4677734375</v>
      </c>
      <c r="O50" s="64">
        <f t="shared" si="26"/>
        <v>53758.4033203125</v>
      </c>
      <c r="P50" s="62">
        <v>17919.4677734375</v>
      </c>
      <c r="Q50" s="62">
        <v>17919.4677734375</v>
      </c>
      <c r="R50" s="62">
        <v>17919.4677734375</v>
      </c>
      <c r="S50" s="64">
        <f t="shared" si="27"/>
        <v>53758.4033203125</v>
      </c>
      <c r="T50" s="62">
        <v>17919.4677734375</v>
      </c>
      <c r="U50" s="62">
        <v>17919.4677734375</v>
      </c>
      <c r="V50" s="62">
        <v>17919.4677734375</v>
      </c>
      <c r="W50" s="64">
        <f t="shared" si="28"/>
        <v>53758.4033203125</v>
      </c>
      <c r="X50" s="42"/>
      <c r="Y50" s="44">
        <f t="shared" si="29"/>
        <v>215033.61328125</v>
      </c>
    </row>
    <row r="51" spans="1:25" ht="13" x14ac:dyDescent="0.15">
      <c r="A51" s="43"/>
      <c r="B51" s="43" t="s">
        <v>27</v>
      </c>
      <c r="C51" s="42"/>
      <c r="D51" s="76">
        <v>23043.99</v>
      </c>
      <c r="E51" s="63"/>
      <c r="F51" s="63"/>
      <c r="G51" s="63"/>
      <c r="H51" s="76">
        <v>1987.5441080729165</v>
      </c>
      <c r="I51" s="76">
        <v>1987.5441080729165</v>
      </c>
      <c r="J51" s="76">
        <v>1987.5441080729165</v>
      </c>
      <c r="K51" s="64">
        <f t="shared" si="25"/>
        <v>5962.63232421875</v>
      </c>
      <c r="L51" s="76">
        <v>1987.5441080729165</v>
      </c>
      <c r="M51" s="76">
        <v>1987.5441080729165</v>
      </c>
      <c r="N51" s="76">
        <v>1987.5441080729165</v>
      </c>
      <c r="O51" s="64">
        <f t="shared" si="26"/>
        <v>5962.63232421875</v>
      </c>
      <c r="P51" s="76">
        <v>1987.5441080729165</v>
      </c>
      <c r="Q51" s="76">
        <v>1987.5441080729165</v>
      </c>
      <c r="R51" s="76">
        <v>1987.5441080729165</v>
      </c>
      <c r="S51" s="64">
        <f t="shared" si="27"/>
        <v>5962.63232421875</v>
      </c>
      <c r="T51" s="76">
        <v>1987.5441080729165</v>
      </c>
      <c r="U51" s="76">
        <v>1987.5441080729165</v>
      </c>
      <c r="V51" s="76">
        <v>1987.5441080729165</v>
      </c>
      <c r="W51" s="64">
        <f t="shared" si="28"/>
        <v>5962.63232421875</v>
      </c>
      <c r="X51" s="42"/>
      <c r="Y51" s="44">
        <f t="shared" si="29"/>
        <v>23850.529296875</v>
      </c>
    </row>
    <row r="52" spans="1:25" ht="13" x14ac:dyDescent="0.15">
      <c r="A52" s="43"/>
      <c r="B52" s="43" t="s">
        <v>28</v>
      </c>
      <c r="C52" s="42"/>
      <c r="D52" s="76">
        <v>0</v>
      </c>
      <c r="E52" s="63"/>
      <c r="F52" s="63"/>
      <c r="G52" s="63"/>
      <c r="H52" s="76">
        <v>0</v>
      </c>
      <c r="I52" s="76">
        <v>0</v>
      </c>
      <c r="J52" s="76">
        <v>0</v>
      </c>
      <c r="K52" s="64">
        <f t="shared" si="25"/>
        <v>0</v>
      </c>
      <c r="L52" s="76">
        <v>0</v>
      </c>
      <c r="M52" s="76">
        <v>0</v>
      </c>
      <c r="N52" s="76">
        <v>0</v>
      </c>
      <c r="O52" s="64">
        <f t="shared" si="26"/>
        <v>0</v>
      </c>
      <c r="P52" s="76">
        <v>0</v>
      </c>
      <c r="Q52" s="76">
        <v>0</v>
      </c>
      <c r="R52" s="76">
        <v>0</v>
      </c>
      <c r="S52" s="64">
        <f t="shared" si="27"/>
        <v>0</v>
      </c>
      <c r="T52" s="76">
        <v>0</v>
      </c>
      <c r="U52" s="76">
        <v>0</v>
      </c>
      <c r="V52" s="76">
        <v>0</v>
      </c>
      <c r="W52" s="64">
        <f t="shared" si="28"/>
        <v>0</v>
      </c>
      <c r="X52" s="42"/>
      <c r="Y52" s="44">
        <f t="shared" si="29"/>
        <v>0</v>
      </c>
    </row>
    <row r="53" spans="1:25" ht="13" x14ac:dyDescent="0.15">
      <c r="A53" s="43"/>
      <c r="B53" s="43" t="s">
        <v>116</v>
      </c>
      <c r="C53" s="42"/>
      <c r="D53" s="76">
        <v>79999.959797363292</v>
      </c>
      <c r="E53" s="63"/>
      <c r="F53" s="63"/>
      <c r="G53" s="63"/>
      <c r="H53" s="76">
        <v>5839.9202372233067</v>
      </c>
      <c r="I53" s="76">
        <v>5839.9202372233067</v>
      </c>
      <c r="J53" s="76">
        <v>5839.9202372233067</v>
      </c>
      <c r="K53" s="64">
        <f t="shared" si="25"/>
        <v>17519.760711669922</v>
      </c>
      <c r="L53" s="76">
        <v>5839.9202372233067</v>
      </c>
      <c r="M53" s="76">
        <v>5839.9202372233067</v>
      </c>
      <c r="N53" s="76">
        <v>5839.9202372233067</v>
      </c>
      <c r="O53" s="64">
        <f t="shared" si="26"/>
        <v>17519.760711669922</v>
      </c>
      <c r="P53" s="76">
        <v>5839.9202372233067</v>
      </c>
      <c r="Q53" s="76">
        <v>5839.9202372233067</v>
      </c>
      <c r="R53" s="76">
        <v>5839.9202372233067</v>
      </c>
      <c r="S53" s="64">
        <f t="shared" si="27"/>
        <v>17519.760711669922</v>
      </c>
      <c r="T53" s="76">
        <v>5839.9202372233067</v>
      </c>
      <c r="U53" s="76">
        <v>5839.9202372233067</v>
      </c>
      <c r="V53" s="76">
        <v>5839.9202372233067</v>
      </c>
      <c r="W53" s="64">
        <f t="shared" si="28"/>
        <v>17519.760711669922</v>
      </c>
      <c r="X53" s="42"/>
      <c r="Y53" s="44">
        <f t="shared" si="29"/>
        <v>70079.042846679688</v>
      </c>
    </row>
    <row r="54" spans="1:25" ht="13" x14ac:dyDescent="0.15">
      <c r="A54" s="43"/>
      <c r="B54" s="43" t="s">
        <v>117</v>
      </c>
      <c r="C54" s="42"/>
      <c r="D54" s="76">
        <v>121562.4040234375</v>
      </c>
      <c r="E54" s="63"/>
      <c r="F54" s="63"/>
      <c r="G54" s="63"/>
      <c r="H54" s="76">
        <v>0</v>
      </c>
      <c r="I54" s="76">
        <v>0</v>
      </c>
      <c r="J54" s="76">
        <v>0</v>
      </c>
      <c r="K54" s="64">
        <f t="shared" si="25"/>
        <v>0</v>
      </c>
      <c r="L54" s="76">
        <v>45460.114583333328</v>
      </c>
      <c r="M54" s="76">
        <v>11365.028645833332</v>
      </c>
      <c r="N54" s="76">
        <v>11365.028645833332</v>
      </c>
      <c r="O54" s="64">
        <f t="shared" si="26"/>
        <v>68190.171874999985</v>
      </c>
      <c r="P54" s="76">
        <v>11365.028645833332</v>
      </c>
      <c r="Q54" s="76">
        <v>11365.028645833332</v>
      </c>
      <c r="R54" s="76">
        <v>11365.028645833332</v>
      </c>
      <c r="S54" s="64">
        <f t="shared" si="27"/>
        <v>34095.0859375</v>
      </c>
      <c r="T54" s="76">
        <v>11365.028645833332</v>
      </c>
      <c r="U54" s="76">
        <v>11365.028645833332</v>
      </c>
      <c r="V54" s="76">
        <v>11365.028645833332</v>
      </c>
      <c r="W54" s="64">
        <f t="shared" si="28"/>
        <v>34095.0859375</v>
      </c>
      <c r="X54" s="42"/>
      <c r="Y54" s="44">
        <f t="shared" si="29"/>
        <v>136380.34375</v>
      </c>
    </row>
    <row r="55" spans="1:25" ht="13" x14ac:dyDescent="0.15">
      <c r="A55" s="43"/>
      <c r="B55" s="43" t="s">
        <v>30</v>
      </c>
      <c r="C55" s="42"/>
      <c r="D55" s="76">
        <v>0</v>
      </c>
      <c r="E55" s="63"/>
      <c r="F55" s="63"/>
      <c r="G55" s="63"/>
      <c r="H55" s="76">
        <v>0</v>
      </c>
      <c r="I55" s="76">
        <v>0</v>
      </c>
      <c r="J55" s="76">
        <v>0</v>
      </c>
      <c r="K55" s="64">
        <f t="shared" si="25"/>
        <v>0</v>
      </c>
      <c r="L55" s="76">
        <v>0</v>
      </c>
      <c r="M55" s="76">
        <v>0</v>
      </c>
      <c r="N55" s="76">
        <v>0</v>
      </c>
      <c r="O55" s="64">
        <f t="shared" si="26"/>
        <v>0</v>
      </c>
      <c r="P55" s="76">
        <v>0</v>
      </c>
      <c r="Q55" s="76">
        <v>0</v>
      </c>
      <c r="R55" s="76">
        <v>0</v>
      </c>
      <c r="S55" s="64">
        <f t="shared" si="27"/>
        <v>0</v>
      </c>
      <c r="T55" s="76">
        <v>0</v>
      </c>
      <c r="U55" s="76">
        <v>0</v>
      </c>
      <c r="V55" s="76">
        <v>0</v>
      </c>
      <c r="W55" s="64">
        <f t="shared" si="28"/>
        <v>0</v>
      </c>
      <c r="X55" s="42"/>
      <c r="Y55" s="44">
        <f t="shared" si="29"/>
        <v>0</v>
      </c>
    </row>
    <row r="56" spans="1:25" ht="13" x14ac:dyDescent="0.15">
      <c r="A56" s="43"/>
      <c r="B56" s="43" t="s">
        <v>118</v>
      </c>
      <c r="C56" s="42"/>
      <c r="D56" s="76">
        <v>0</v>
      </c>
      <c r="E56" s="63"/>
      <c r="F56" s="63"/>
      <c r="G56" s="63"/>
      <c r="H56" s="76">
        <v>0</v>
      </c>
      <c r="I56" s="76">
        <v>0</v>
      </c>
      <c r="J56" s="76">
        <v>0</v>
      </c>
      <c r="K56" s="64">
        <f t="shared" si="25"/>
        <v>0</v>
      </c>
      <c r="L56" s="76">
        <v>0</v>
      </c>
      <c r="M56" s="76">
        <v>0</v>
      </c>
      <c r="N56" s="76">
        <v>0</v>
      </c>
      <c r="O56" s="64">
        <f t="shared" si="26"/>
        <v>0</v>
      </c>
      <c r="P56" s="76">
        <v>0</v>
      </c>
      <c r="Q56" s="76">
        <v>0</v>
      </c>
      <c r="R56" s="76">
        <v>0</v>
      </c>
      <c r="S56" s="64">
        <f t="shared" si="27"/>
        <v>0</v>
      </c>
      <c r="T56" s="76">
        <v>0</v>
      </c>
      <c r="U56" s="76">
        <v>0</v>
      </c>
      <c r="V56" s="76">
        <v>0</v>
      </c>
      <c r="W56" s="64">
        <f t="shared" si="28"/>
        <v>0</v>
      </c>
      <c r="X56" s="42"/>
      <c r="Y56" s="44">
        <f t="shared" si="29"/>
        <v>0</v>
      </c>
    </row>
    <row r="57" spans="1:25" ht="13" x14ac:dyDescent="0.15">
      <c r="A57" s="43"/>
      <c r="B57" s="43" t="s">
        <v>119</v>
      </c>
      <c r="C57" s="42"/>
      <c r="D57" s="62">
        <v>39538.679218749996</v>
      </c>
      <c r="E57" s="63"/>
      <c r="F57" s="63"/>
      <c r="G57" s="63"/>
      <c r="H57" s="62">
        <v>5409.380208333333</v>
      </c>
      <c r="I57" s="62">
        <v>5409.380208333333</v>
      </c>
      <c r="J57" s="62">
        <v>5409.380208333333</v>
      </c>
      <c r="K57" s="64">
        <f t="shared" si="25"/>
        <v>16228.140625</v>
      </c>
      <c r="L57" s="62">
        <v>5409.380208333333</v>
      </c>
      <c r="M57" s="62">
        <v>5409.380208333333</v>
      </c>
      <c r="N57" s="62">
        <v>5409.380208333333</v>
      </c>
      <c r="O57" s="64">
        <f t="shared" si="26"/>
        <v>16228.140625</v>
      </c>
      <c r="P57" s="62">
        <v>5409.380208333333</v>
      </c>
      <c r="Q57" s="62">
        <v>5409.380208333333</v>
      </c>
      <c r="R57" s="62">
        <v>5409.380208333333</v>
      </c>
      <c r="S57" s="64">
        <f t="shared" si="27"/>
        <v>16228.140625</v>
      </c>
      <c r="T57" s="62">
        <v>5409.380208333333</v>
      </c>
      <c r="U57" s="62">
        <v>5409.380208333333</v>
      </c>
      <c r="V57" s="62">
        <v>5409.380208333333</v>
      </c>
      <c r="W57" s="64">
        <f t="shared" si="28"/>
        <v>16228.140625</v>
      </c>
      <c r="X57" s="42"/>
      <c r="Y57" s="44">
        <f t="shared" si="29"/>
        <v>64912.5625</v>
      </c>
    </row>
    <row r="58" spans="1:25" ht="13" x14ac:dyDescent="0.15">
      <c r="A58" s="43"/>
      <c r="B58" s="43" t="s">
        <v>31</v>
      </c>
      <c r="C58" s="42"/>
      <c r="D58" s="62">
        <v>225100.13840270997</v>
      </c>
      <c r="E58" s="63"/>
      <c r="F58" s="63"/>
      <c r="G58" s="63"/>
      <c r="H58" s="62">
        <v>122267.55806477864</v>
      </c>
      <c r="I58" s="62">
        <v>122267.55806477864</v>
      </c>
      <c r="J58" s="62">
        <v>122267.55806477864</v>
      </c>
      <c r="K58" s="64">
        <f t="shared" si="25"/>
        <v>366802.67419433594</v>
      </c>
      <c r="L58" s="62">
        <v>122267.55806477864</v>
      </c>
      <c r="M58" s="62">
        <v>122267.55806477864</v>
      </c>
      <c r="N58" s="62">
        <v>122267.55806477864</v>
      </c>
      <c r="O58" s="64">
        <f t="shared" si="26"/>
        <v>366802.67419433594</v>
      </c>
      <c r="P58" s="62">
        <v>122267.55806477864</v>
      </c>
      <c r="Q58" s="62">
        <v>122267.55806477864</v>
      </c>
      <c r="R58" s="62">
        <v>122267.55806477864</v>
      </c>
      <c r="S58" s="64">
        <f t="shared" si="27"/>
        <v>366802.67419433594</v>
      </c>
      <c r="T58" s="62">
        <v>122267.55806477864</v>
      </c>
      <c r="U58" s="62">
        <v>122267.55806477864</v>
      </c>
      <c r="V58" s="62">
        <v>158492.55806477863</v>
      </c>
      <c r="W58" s="64">
        <f t="shared" si="28"/>
        <v>403027.67419433594</v>
      </c>
      <c r="X58" s="42"/>
      <c r="Y58" s="45">
        <f t="shared" si="29"/>
        <v>1503435.6967773438</v>
      </c>
    </row>
    <row r="59" spans="1:25" ht="13" x14ac:dyDescent="0.15">
      <c r="A59" s="43"/>
      <c r="B59" s="53" t="s">
        <v>32</v>
      </c>
      <c r="C59" s="42"/>
      <c r="D59" s="54">
        <f>SUM(D47:D58)</f>
        <v>833638.04511413584</v>
      </c>
      <c r="E59" s="55"/>
      <c r="F59" s="55"/>
      <c r="G59" s="55"/>
      <c r="H59" s="54">
        <f>SUM(H47:H58)</f>
        <v>163635.69518025714</v>
      </c>
      <c r="I59" s="54">
        <f>SUM(I47:I58)</f>
        <v>163635.69518025714</v>
      </c>
      <c r="J59" s="54">
        <f>SUM(J47:J58)</f>
        <v>163635.69518025714</v>
      </c>
      <c r="K59" s="54">
        <f t="shared" si="25"/>
        <v>490907.08554077143</v>
      </c>
      <c r="L59" s="54">
        <f>SUM(L47:L58)</f>
        <v>209095.80976359049</v>
      </c>
      <c r="M59" s="54">
        <f>SUM(M47:M58)</f>
        <v>175000.72382609049</v>
      </c>
      <c r="N59" s="54">
        <f>SUM(N47:N58)</f>
        <v>175000.72382609049</v>
      </c>
      <c r="O59" s="54">
        <f t="shared" si="26"/>
        <v>559097.25741577148</v>
      </c>
      <c r="P59" s="54">
        <f>SUM(P47:P58)</f>
        <v>175000.72382609049</v>
      </c>
      <c r="Q59" s="54">
        <f>SUM(Q47:Q58)</f>
        <v>175000.72382609049</v>
      </c>
      <c r="R59" s="54">
        <f>SUM(R47:R58)</f>
        <v>175000.72382609049</v>
      </c>
      <c r="S59" s="54">
        <f t="shared" si="27"/>
        <v>525002.17147827148</v>
      </c>
      <c r="T59" s="54">
        <f>SUM(T47:T58)</f>
        <v>175000.72382609049</v>
      </c>
      <c r="U59" s="54">
        <f>SUM(U47:U58)</f>
        <v>175000.72382609049</v>
      </c>
      <c r="V59" s="54">
        <f>SUM(V47:V58)</f>
        <v>211225.72382609049</v>
      </c>
      <c r="W59" s="54">
        <f t="shared" si="28"/>
        <v>561227.17147827148</v>
      </c>
      <c r="X59" s="42"/>
      <c r="Y59" s="44">
        <f t="shared" si="29"/>
        <v>2136233.6859130859</v>
      </c>
    </row>
    <row r="60" spans="1:25" ht="13" x14ac:dyDescent="0.15">
      <c r="A60" s="43"/>
      <c r="B60" s="50"/>
      <c r="C60" s="4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42"/>
    </row>
    <row r="61" spans="1:25" ht="13" x14ac:dyDescent="0.15">
      <c r="A61" s="43"/>
      <c r="B61" s="53" t="s">
        <v>120</v>
      </c>
      <c r="C61" s="42"/>
      <c r="D61" s="54">
        <f>D59+D44+D35+D27</f>
        <v>11818356.351183254</v>
      </c>
      <c r="E61" s="55"/>
      <c r="F61" s="55"/>
      <c r="G61" s="55"/>
      <c r="H61" s="54">
        <f t="shared" ref="H61:W61" si="30">H59+H44+H35+H27</f>
        <v>604611.18528646452</v>
      </c>
      <c r="I61" s="54">
        <f t="shared" si="30"/>
        <v>765119.50406045886</v>
      </c>
      <c r="J61" s="54">
        <f t="shared" si="30"/>
        <v>1202766.5013330551</v>
      </c>
      <c r="K61" s="54">
        <f t="shared" si="30"/>
        <v>2572497.1906799786</v>
      </c>
      <c r="L61" s="54">
        <f t="shared" si="30"/>
        <v>1226269.4492497216</v>
      </c>
      <c r="M61" s="54">
        <f t="shared" si="30"/>
        <v>1175103.8801579247</v>
      </c>
      <c r="N61" s="54">
        <f t="shared" si="30"/>
        <v>1170808.6301579247</v>
      </c>
      <c r="O61" s="54">
        <f t="shared" si="30"/>
        <v>3572181.9595655715</v>
      </c>
      <c r="P61" s="54">
        <f t="shared" si="30"/>
        <v>1653066.8798968126</v>
      </c>
      <c r="Q61" s="54">
        <f t="shared" si="30"/>
        <v>1170808.6301579247</v>
      </c>
      <c r="R61" s="54">
        <f t="shared" si="30"/>
        <v>1183694.3801579247</v>
      </c>
      <c r="S61" s="54">
        <f t="shared" si="30"/>
        <v>4007569.8902126625</v>
      </c>
      <c r="T61" s="54">
        <f t="shared" si="30"/>
        <v>1175103.8801579247</v>
      </c>
      <c r="U61" s="54">
        <f t="shared" si="30"/>
        <v>1196248.5796208153</v>
      </c>
      <c r="V61" s="54">
        <f t="shared" si="30"/>
        <v>2259155.0829806682</v>
      </c>
      <c r="W61" s="66">
        <f t="shared" si="30"/>
        <v>4630507.5427594082</v>
      </c>
      <c r="X61" s="42"/>
      <c r="Y61" s="45">
        <f>SUM(K61,O61,S61,W61)</f>
        <v>14782756.583217621</v>
      </c>
    </row>
    <row r="62" spans="1:25" ht="12.75" customHeight="1" x14ac:dyDescent="0.15">
      <c r="A62" s="56" t="s">
        <v>121</v>
      </c>
      <c r="B62" s="53"/>
      <c r="C62" s="42"/>
      <c r="D62" s="54">
        <f>D16-D61</f>
        <v>1837956.6206919365</v>
      </c>
      <c r="E62" s="55"/>
      <c r="F62" s="55"/>
      <c r="G62" s="55"/>
      <c r="H62" s="54">
        <f t="shared" ref="H62:W62" si="31">H16-H61</f>
        <v>622015.574607805</v>
      </c>
      <c r="I62" s="54">
        <f t="shared" si="31"/>
        <v>263187.0884183601</v>
      </c>
      <c r="J62" s="54">
        <f t="shared" si="31"/>
        <v>-93708.640147181926</v>
      </c>
      <c r="K62" s="54">
        <f t="shared" si="31"/>
        <v>791494.02287898306</v>
      </c>
      <c r="L62" s="54">
        <f t="shared" si="31"/>
        <v>1078337.4701002142</v>
      </c>
      <c r="M62" s="54">
        <f t="shared" si="31"/>
        <v>4308.2656426501926</v>
      </c>
      <c r="N62" s="54">
        <f t="shared" si="31"/>
        <v>-57617.383717584657</v>
      </c>
      <c r="O62" s="54">
        <f t="shared" si="31"/>
        <v>1025028.3520252788</v>
      </c>
      <c r="P62" s="54">
        <f t="shared" si="31"/>
        <v>-361780.65444691246</v>
      </c>
      <c r="Q62" s="54">
        <f t="shared" si="31"/>
        <v>-27273.169989600079</v>
      </c>
      <c r="R62" s="54">
        <f t="shared" si="31"/>
        <v>-34560.956274550874</v>
      </c>
      <c r="S62" s="54">
        <f t="shared" si="31"/>
        <v>-423614.78071106412</v>
      </c>
      <c r="T62" s="54">
        <f t="shared" si="31"/>
        <v>-29109.949071631301</v>
      </c>
      <c r="U62" s="54">
        <f t="shared" si="31"/>
        <v>-45337.70669858437</v>
      </c>
      <c r="V62" s="54">
        <f t="shared" si="31"/>
        <v>-941344.35215741838</v>
      </c>
      <c r="W62" s="54">
        <f t="shared" si="31"/>
        <v>-1015792.0079276338</v>
      </c>
      <c r="X62" s="42"/>
      <c r="Y62" s="44">
        <f t="shared" ref="Y62" si="32">SUM(K62,O62,S62,W62)</f>
        <v>377115.58626556396</v>
      </c>
    </row>
    <row r="63" spans="1:25" ht="12.75" customHeight="1" x14ac:dyDescent="0.15">
      <c r="A63" s="56"/>
      <c r="B63" s="50"/>
      <c r="C63" s="42"/>
      <c r="D63" s="67"/>
      <c r="E63" s="55"/>
      <c r="F63" s="55"/>
      <c r="G63" s="55"/>
      <c r="H63" s="67"/>
      <c r="I63" s="67"/>
      <c r="J63" s="67"/>
      <c r="K63" s="55"/>
      <c r="L63" s="67"/>
      <c r="M63" s="67"/>
      <c r="N63" s="67"/>
      <c r="O63" s="55"/>
      <c r="P63" s="67"/>
      <c r="Q63" s="67"/>
      <c r="R63" s="67"/>
      <c r="S63" s="55"/>
      <c r="T63" s="67"/>
      <c r="U63" s="67"/>
      <c r="V63" s="67"/>
      <c r="W63" s="55"/>
      <c r="X63" s="42"/>
    </row>
    <row r="64" spans="1:25" ht="13" x14ac:dyDescent="0.15">
      <c r="A64" s="56" t="s">
        <v>33</v>
      </c>
      <c r="B64" s="53"/>
      <c r="C64" s="42"/>
      <c r="D64" s="82">
        <f>D62</f>
        <v>1837956.6206919365</v>
      </c>
      <c r="E64" s="72"/>
      <c r="F64" s="72"/>
      <c r="G64" s="72"/>
      <c r="H64" s="82">
        <f>H62</f>
        <v>622015.574607805</v>
      </c>
      <c r="I64" s="82">
        <f t="shared" ref="I64:W64" si="33">I62</f>
        <v>263187.0884183601</v>
      </c>
      <c r="J64" s="82">
        <f t="shared" si="33"/>
        <v>-93708.640147181926</v>
      </c>
      <c r="K64" s="82">
        <f t="shared" si="33"/>
        <v>791494.02287898306</v>
      </c>
      <c r="L64" s="82">
        <f t="shared" si="33"/>
        <v>1078337.4701002142</v>
      </c>
      <c r="M64" s="82">
        <f t="shared" si="33"/>
        <v>4308.2656426501926</v>
      </c>
      <c r="N64" s="82">
        <f t="shared" si="33"/>
        <v>-57617.383717584657</v>
      </c>
      <c r="O64" s="82">
        <f t="shared" si="33"/>
        <v>1025028.3520252788</v>
      </c>
      <c r="P64" s="82">
        <f t="shared" si="33"/>
        <v>-361780.65444691246</v>
      </c>
      <c r="Q64" s="82">
        <f t="shared" si="33"/>
        <v>-27273.169989600079</v>
      </c>
      <c r="R64" s="82">
        <f t="shared" si="33"/>
        <v>-34560.956274550874</v>
      </c>
      <c r="S64" s="82">
        <f t="shared" si="33"/>
        <v>-423614.78071106412</v>
      </c>
      <c r="T64" s="82">
        <f t="shared" si="33"/>
        <v>-29109.949071631301</v>
      </c>
      <c r="U64" s="82">
        <f t="shared" si="33"/>
        <v>-45337.70669858437</v>
      </c>
      <c r="V64" s="82">
        <f t="shared" si="33"/>
        <v>-941344.35215741838</v>
      </c>
      <c r="W64" s="82">
        <f t="shared" si="33"/>
        <v>-1015792.0079276338</v>
      </c>
      <c r="X64" s="73"/>
      <c r="Y64" s="83">
        <f>SUM(K64,O64,S64,W64)</f>
        <v>377115.58626556396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Sheet</vt:lpstr>
      <vt:lpstr>Enrollment</vt:lpstr>
      <vt:lpstr>Annual Budget</vt:lpstr>
      <vt:lpstr>References</vt:lpstr>
      <vt:lpstr>'Annual Budget'!Print_Area</vt:lpstr>
      <vt:lpstr>'Cover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2020-12-22T16:35:41Z</dcterms:modified>
</cp:coreProperties>
</file>