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S:\CFO Transition\Budget &amp; Financial Reports\FY19 Budget\PCSB Budget Report\"/>
    </mc:Choice>
  </mc:AlternateContent>
  <xr:revisionPtr revIDLastSave="0" documentId="13_ncr:1_{FCC299E2-3BDE-4FCD-BF8B-17A0412D3642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KIPP DC 2018-19 PCSB Budget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3" l="1"/>
  <c r="AA142" i="3" l="1"/>
  <c r="AA141" i="3"/>
  <c r="W142" i="3"/>
  <c r="W141" i="3"/>
  <c r="S142" i="3"/>
  <c r="S141" i="3"/>
  <c r="O142" i="3"/>
  <c r="O141" i="3"/>
  <c r="O143" i="3" s="1"/>
  <c r="AA135" i="3"/>
  <c r="AA134" i="3"/>
  <c r="AA133" i="3"/>
  <c r="AA132" i="3"/>
  <c r="AA131" i="3"/>
  <c r="W135" i="3"/>
  <c r="W134" i="3"/>
  <c r="W133" i="3"/>
  <c r="W132" i="3"/>
  <c r="W131" i="3"/>
  <c r="S135" i="3"/>
  <c r="S134" i="3"/>
  <c r="S133" i="3"/>
  <c r="S132" i="3"/>
  <c r="S131" i="3"/>
  <c r="O135" i="3"/>
  <c r="O134" i="3"/>
  <c r="O133" i="3"/>
  <c r="O132" i="3"/>
  <c r="O131" i="3"/>
  <c r="AA126" i="3"/>
  <c r="AA125" i="3"/>
  <c r="AA124" i="3"/>
  <c r="AA123" i="3"/>
  <c r="AA122" i="3"/>
  <c r="W126" i="3"/>
  <c r="W125" i="3"/>
  <c r="W124" i="3"/>
  <c r="W123" i="3"/>
  <c r="W122" i="3"/>
  <c r="S126" i="3"/>
  <c r="S125" i="3"/>
  <c r="S124" i="3"/>
  <c r="S123" i="3"/>
  <c r="S122" i="3"/>
  <c r="O126" i="3"/>
  <c r="O125" i="3"/>
  <c r="O124" i="3"/>
  <c r="O123" i="3"/>
  <c r="O122" i="3"/>
  <c r="O117" i="3"/>
  <c r="O116" i="3"/>
  <c r="O115" i="3"/>
  <c r="O114" i="3"/>
  <c r="O113" i="3"/>
  <c r="O112" i="3"/>
  <c r="O111" i="3"/>
  <c r="O110" i="3"/>
  <c r="O109" i="3"/>
  <c r="O108" i="3"/>
  <c r="O107" i="3"/>
  <c r="S117" i="3"/>
  <c r="S116" i="3"/>
  <c r="S115" i="3"/>
  <c r="S114" i="3"/>
  <c r="S113" i="3"/>
  <c r="S112" i="3"/>
  <c r="S111" i="3"/>
  <c r="S110" i="3"/>
  <c r="S109" i="3"/>
  <c r="S108" i="3"/>
  <c r="S107" i="3"/>
  <c r="W117" i="3"/>
  <c r="W116" i="3"/>
  <c r="W115" i="3"/>
  <c r="W114" i="3"/>
  <c r="W113" i="3"/>
  <c r="W112" i="3"/>
  <c r="W111" i="3"/>
  <c r="W110" i="3"/>
  <c r="W109" i="3"/>
  <c r="W108" i="3"/>
  <c r="W107" i="3"/>
  <c r="AA117" i="3"/>
  <c r="AA116" i="3"/>
  <c r="AA115" i="3"/>
  <c r="AA114" i="3"/>
  <c r="AA113" i="3"/>
  <c r="AA112" i="3"/>
  <c r="AA111" i="3"/>
  <c r="AA110" i="3"/>
  <c r="AA109" i="3"/>
  <c r="AA108" i="3"/>
  <c r="AA107" i="3"/>
  <c r="AA102" i="3"/>
  <c r="AA101" i="3"/>
  <c r="AA100" i="3"/>
  <c r="AA99" i="3"/>
  <c r="AA98" i="3"/>
  <c r="AA97" i="3"/>
  <c r="AA96" i="3"/>
  <c r="AA95" i="3"/>
  <c r="AA94" i="3"/>
  <c r="AA93" i="3"/>
  <c r="W102" i="3"/>
  <c r="W101" i="3"/>
  <c r="W100" i="3"/>
  <c r="W99" i="3"/>
  <c r="W98" i="3"/>
  <c r="W97" i="3"/>
  <c r="W96" i="3"/>
  <c r="W95" i="3"/>
  <c r="W94" i="3"/>
  <c r="W93" i="3"/>
  <c r="S102" i="3"/>
  <c r="S101" i="3"/>
  <c r="S100" i="3"/>
  <c r="S99" i="3"/>
  <c r="S98" i="3"/>
  <c r="S97" i="3"/>
  <c r="S96" i="3"/>
  <c r="S95" i="3"/>
  <c r="S94" i="3"/>
  <c r="S93" i="3"/>
  <c r="O102" i="3"/>
  <c r="O101" i="3"/>
  <c r="O100" i="3"/>
  <c r="O99" i="3"/>
  <c r="O98" i="3"/>
  <c r="O97" i="3"/>
  <c r="O96" i="3"/>
  <c r="O95" i="3"/>
  <c r="O94" i="3"/>
  <c r="O93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AA17" i="3"/>
  <c r="AA16" i="3"/>
  <c r="AA15" i="3"/>
  <c r="AA14" i="3"/>
  <c r="AA13" i="3"/>
  <c r="W17" i="3"/>
  <c r="W16" i="3"/>
  <c r="W15" i="3"/>
  <c r="W14" i="3"/>
  <c r="W13" i="3"/>
  <c r="S17" i="3"/>
  <c r="S16" i="3"/>
  <c r="S15" i="3"/>
  <c r="S14" i="3"/>
  <c r="S13" i="3"/>
  <c r="S26" i="3"/>
  <c r="S25" i="3"/>
  <c r="S24" i="3"/>
  <c r="S23" i="3"/>
  <c r="S22" i="3"/>
  <c r="W26" i="3"/>
  <c r="W25" i="3"/>
  <c r="W24" i="3"/>
  <c r="W23" i="3"/>
  <c r="W22" i="3"/>
  <c r="AA26" i="3"/>
  <c r="AA25" i="3"/>
  <c r="AA24" i="3"/>
  <c r="AA23" i="3"/>
  <c r="AA22" i="3"/>
  <c r="AA31" i="3"/>
  <c r="W31" i="3"/>
  <c r="W32" i="3" s="1"/>
  <c r="S31" i="3"/>
  <c r="S32" i="3" s="1"/>
  <c r="S36" i="3"/>
  <c r="S37" i="3" s="1"/>
  <c r="W36" i="3"/>
  <c r="AA36" i="3"/>
  <c r="AA37" i="3" s="1"/>
  <c r="AA45" i="3"/>
  <c r="AA44" i="3"/>
  <c r="AA43" i="3"/>
  <c r="AA42" i="3"/>
  <c r="AA41" i="3"/>
  <c r="W45" i="3"/>
  <c r="W44" i="3"/>
  <c r="W43" i="3"/>
  <c r="W42" i="3"/>
  <c r="W41" i="3"/>
  <c r="S45" i="3"/>
  <c r="S44" i="3"/>
  <c r="S43" i="3"/>
  <c r="S42" i="3"/>
  <c r="S41" i="3"/>
  <c r="O45" i="3"/>
  <c r="O44" i="3"/>
  <c r="O43" i="3"/>
  <c r="O42" i="3"/>
  <c r="O41" i="3"/>
  <c r="O36" i="3"/>
  <c r="O31" i="3"/>
  <c r="O32" i="3" s="1"/>
  <c r="O26" i="3"/>
  <c r="O25" i="3"/>
  <c r="O24" i="3"/>
  <c r="O23" i="3"/>
  <c r="O22" i="3"/>
  <c r="O17" i="3"/>
  <c r="O16" i="3"/>
  <c r="O15" i="3"/>
  <c r="O14" i="3"/>
  <c r="O13" i="3"/>
  <c r="Z143" i="3"/>
  <c r="Y143" i="3"/>
  <c r="X143" i="3"/>
  <c r="V143" i="3"/>
  <c r="U143" i="3"/>
  <c r="T143" i="3"/>
  <c r="R143" i="3"/>
  <c r="Q143" i="3"/>
  <c r="P143" i="3"/>
  <c r="N143" i="3"/>
  <c r="M143" i="3"/>
  <c r="L143" i="3"/>
  <c r="Z136" i="3"/>
  <c r="Y136" i="3"/>
  <c r="X136" i="3"/>
  <c r="V136" i="3"/>
  <c r="U136" i="3"/>
  <c r="T136" i="3"/>
  <c r="R136" i="3"/>
  <c r="Q136" i="3"/>
  <c r="P136" i="3"/>
  <c r="N136" i="3"/>
  <c r="M136" i="3"/>
  <c r="L136" i="3"/>
  <c r="Z127" i="3"/>
  <c r="Y127" i="3"/>
  <c r="X127" i="3"/>
  <c r="V127" i="3"/>
  <c r="U127" i="3"/>
  <c r="T127" i="3"/>
  <c r="R127" i="3"/>
  <c r="Q127" i="3"/>
  <c r="P127" i="3"/>
  <c r="N127" i="3"/>
  <c r="M127" i="3"/>
  <c r="L127" i="3"/>
  <c r="Z118" i="3"/>
  <c r="Y118" i="3"/>
  <c r="X118" i="3"/>
  <c r="V118" i="3"/>
  <c r="U118" i="3"/>
  <c r="T118" i="3"/>
  <c r="R118" i="3"/>
  <c r="Q118" i="3"/>
  <c r="P118" i="3"/>
  <c r="N118" i="3"/>
  <c r="M118" i="3"/>
  <c r="L118" i="3"/>
  <c r="Z103" i="3"/>
  <c r="Y103" i="3"/>
  <c r="X103" i="3"/>
  <c r="V103" i="3"/>
  <c r="U103" i="3"/>
  <c r="T103" i="3"/>
  <c r="R103" i="3"/>
  <c r="Q103" i="3"/>
  <c r="P103" i="3"/>
  <c r="N103" i="3"/>
  <c r="M103" i="3"/>
  <c r="L103" i="3"/>
  <c r="Z89" i="3"/>
  <c r="Y89" i="3"/>
  <c r="X89" i="3"/>
  <c r="V89" i="3"/>
  <c r="U89" i="3"/>
  <c r="T89" i="3"/>
  <c r="R89" i="3"/>
  <c r="Q89" i="3"/>
  <c r="P89" i="3"/>
  <c r="N89" i="3"/>
  <c r="M89" i="3"/>
  <c r="L89" i="3"/>
  <c r="Z70" i="3"/>
  <c r="Z146" i="3" s="1"/>
  <c r="Y70" i="3"/>
  <c r="Y146" i="3" s="1"/>
  <c r="X70" i="3"/>
  <c r="V70" i="3"/>
  <c r="U70" i="3"/>
  <c r="T70" i="3"/>
  <c r="T146" i="3" s="1"/>
  <c r="R70" i="3"/>
  <c r="R146" i="3" s="1"/>
  <c r="Q70" i="3"/>
  <c r="P70" i="3"/>
  <c r="P146" i="3" s="1"/>
  <c r="N70" i="3"/>
  <c r="N146" i="3" s="1"/>
  <c r="M70" i="3"/>
  <c r="L70" i="3"/>
  <c r="Z46" i="3"/>
  <c r="Y46" i="3"/>
  <c r="X46" i="3"/>
  <c r="V46" i="3"/>
  <c r="U46" i="3"/>
  <c r="T46" i="3"/>
  <c r="R46" i="3"/>
  <c r="Q46" i="3"/>
  <c r="P46" i="3"/>
  <c r="N46" i="3"/>
  <c r="M46" i="3"/>
  <c r="L46" i="3"/>
  <c r="Z37" i="3"/>
  <c r="Y37" i="3"/>
  <c r="X37" i="3"/>
  <c r="W37" i="3"/>
  <c r="V37" i="3"/>
  <c r="U37" i="3"/>
  <c r="T37" i="3"/>
  <c r="R37" i="3"/>
  <c r="Q37" i="3"/>
  <c r="P37" i="3"/>
  <c r="O37" i="3"/>
  <c r="N37" i="3"/>
  <c r="M37" i="3"/>
  <c r="L37" i="3"/>
  <c r="AA32" i="3"/>
  <c r="Z32" i="3"/>
  <c r="Y32" i="3"/>
  <c r="X32" i="3"/>
  <c r="V32" i="3"/>
  <c r="U32" i="3"/>
  <c r="T32" i="3"/>
  <c r="R32" i="3"/>
  <c r="Q32" i="3"/>
  <c r="P32" i="3"/>
  <c r="N32" i="3"/>
  <c r="M32" i="3"/>
  <c r="L32" i="3"/>
  <c r="Z27" i="3"/>
  <c r="Y27" i="3"/>
  <c r="X27" i="3"/>
  <c r="V27" i="3"/>
  <c r="U27" i="3"/>
  <c r="T27" i="3"/>
  <c r="R27" i="3"/>
  <c r="Q27" i="3"/>
  <c r="P27" i="3"/>
  <c r="N27" i="3"/>
  <c r="M27" i="3"/>
  <c r="L27" i="3"/>
  <c r="Z18" i="3"/>
  <c r="Y18" i="3"/>
  <c r="X18" i="3"/>
  <c r="X49" i="3" s="1"/>
  <c r="V18" i="3"/>
  <c r="U18" i="3"/>
  <c r="T18" i="3"/>
  <c r="R18" i="3"/>
  <c r="Q18" i="3"/>
  <c r="P18" i="3"/>
  <c r="N18" i="3"/>
  <c r="M18" i="3"/>
  <c r="M49" i="3" s="1"/>
  <c r="L18" i="3"/>
  <c r="H143" i="3"/>
  <c r="F143" i="3"/>
  <c r="H136" i="3"/>
  <c r="F136" i="3"/>
  <c r="H127" i="3"/>
  <c r="F127" i="3"/>
  <c r="H118" i="3"/>
  <c r="F118" i="3"/>
  <c r="H103" i="3"/>
  <c r="F103" i="3"/>
  <c r="H89" i="3"/>
  <c r="F89" i="3"/>
  <c r="H70" i="3"/>
  <c r="F70" i="3"/>
  <c r="H46" i="3"/>
  <c r="F46" i="3"/>
  <c r="H37" i="3"/>
  <c r="F37" i="3"/>
  <c r="H32" i="3"/>
  <c r="F32" i="3"/>
  <c r="H27" i="3"/>
  <c r="F27" i="3"/>
  <c r="H18" i="3"/>
  <c r="F18" i="3"/>
  <c r="S143" i="3" l="1"/>
  <c r="T49" i="3"/>
  <c r="V146" i="3"/>
  <c r="F49" i="3"/>
  <c r="L49" i="3"/>
  <c r="H49" i="3"/>
  <c r="AA143" i="3"/>
  <c r="F146" i="3"/>
  <c r="F148" i="3" s="1"/>
  <c r="N49" i="3"/>
  <c r="N148" i="3" s="1"/>
  <c r="Y49" i="3"/>
  <c r="Y148" i="3" s="1"/>
  <c r="M146" i="3"/>
  <c r="X146" i="3"/>
  <c r="X148" i="3" s="1"/>
  <c r="L146" i="3"/>
  <c r="L148" i="3" s="1"/>
  <c r="H146" i="3"/>
  <c r="H148" i="3" s="1"/>
  <c r="P49" i="3"/>
  <c r="P148" i="3" s="1"/>
  <c r="Z49" i="3"/>
  <c r="Z148" i="3" s="1"/>
  <c r="S46" i="3"/>
  <c r="O70" i="3"/>
  <c r="O127" i="3"/>
  <c r="Q49" i="3"/>
  <c r="R49" i="3"/>
  <c r="R148" i="3" s="1"/>
  <c r="Q146" i="3"/>
  <c r="S127" i="3"/>
  <c r="O136" i="3"/>
  <c r="W143" i="3"/>
  <c r="U49" i="3"/>
  <c r="V49" i="3"/>
  <c r="V148" i="3" s="1"/>
  <c r="U146" i="3"/>
  <c r="O27" i="3"/>
  <c r="T148" i="3"/>
  <c r="M148" i="3"/>
  <c r="O46" i="3"/>
  <c r="AA46" i="3"/>
  <c r="W27" i="3"/>
  <c r="S27" i="3"/>
  <c r="W18" i="3"/>
  <c r="S70" i="3"/>
  <c r="W70" i="3"/>
  <c r="AA70" i="3"/>
  <c r="AA89" i="3"/>
  <c r="W89" i="3"/>
  <c r="O103" i="3"/>
  <c r="W103" i="3"/>
  <c r="AA103" i="3"/>
  <c r="AA118" i="3"/>
  <c r="W118" i="3"/>
  <c r="S118" i="3"/>
  <c r="O118" i="3"/>
  <c r="W127" i="3"/>
  <c r="S136" i="3"/>
  <c r="AA136" i="3"/>
  <c r="W46" i="3"/>
  <c r="O89" i="3"/>
  <c r="S103" i="3"/>
  <c r="W136" i="3"/>
  <c r="AA27" i="3"/>
  <c r="S18" i="3"/>
  <c r="AA18" i="3"/>
  <c r="AA49" i="3" s="1"/>
  <c r="S89" i="3"/>
  <c r="AA127" i="3"/>
  <c r="O18" i="3"/>
  <c r="O146" i="3" l="1"/>
  <c r="Q148" i="3"/>
  <c r="U148" i="3"/>
  <c r="S49" i="3"/>
  <c r="O49" i="3"/>
  <c r="AA146" i="3"/>
  <c r="AA148" i="3" s="1"/>
  <c r="W146" i="3"/>
  <c r="S146" i="3"/>
  <c r="S148" i="3" s="1"/>
  <c r="W49" i="3"/>
  <c r="O148" i="3" l="1"/>
  <c r="W148" i="3"/>
</calcChain>
</file>

<file path=xl/sharedStrings.xml><?xml version="1.0" encoding="utf-8"?>
<sst xmlns="http://schemas.openxmlformats.org/spreadsheetml/2006/main" count="226" uniqueCount="211">
  <si>
    <t>Budget</t>
  </si>
  <si>
    <t>KIPP DC BUDGET 2018-19</t>
  </si>
  <si>
    <t>Prior Year</t>
  </si>
  <si>
    <t>2018-19</t>
  </si>
  <si>
    <t>Per Pupil Funding  Revenue</t>
  </si>
  <si>
    <t>July</t>
  </si>
  <si>
    <t>August</t>
  </si>
  <si>
    <t>September</t>
  </si>
  <si>
    <t>Q1</t>
  </si>
  <si>
    <t>October</t>
  </si>
  <si>
    <t>November</t>
  </si>
  <si>
    <t>December</t>
  </si>
  <si>
    <t>Q2</t>
  </si>
  <si>
    <t>January</t>
  </si>
  <si>
    <t>February</t>
  </si>
  <si>
    <t>March</t>
  </si>
  <si>
    <t>Q3</t>
  </si>
  <si>
    <t>April</t>
  </si>
  <si>
    <t>May</t>
  </si>
  <si>
    <t>June</t>
  </si>
  <si>
    <t>Q4</t>
  </si>
  <si>
    <t>Projected</t>
  </si>
  <si>
    <t>Public Revenue Subtotal</t>
  </si>
  <si>
    <t>Other Public Revenue</t>
  </si>
  <si>
    <t>Other Public Revenue Subtotal</t>
  </si>
  <si>
    <t>Private Revenue</t>
  </si>
  <si>
    <t>Private Revenue Subtotal</t>
  </si>
  <si>
    <t>Investment Income</t>
  </si>
  <si>
    <t>Investment Income Subtotal</t>
  </si>
  <si>
    <t>Other Revenue</t>
  </si>
  <si>
    <t>Other Revenue Subtotal</t>
  </si>
  <si>
    <t>TOTAL REVENUE</t>
  </si>
  <si>
    <t>Salaries and Benefits</t>
  </si>
  <si>
    <t>Staff Count</t>
  </si>
  <si>
    <t>Salaries &amp; Benefits Subtotal</t>
  </si>
  <si>
    <t>Direct Student Costs</t>
  </si>
  <si>
    <t>Direct Student Costs Subtotal</t>
  </si>
  <si>
    <t>Office Expenses</t>
  </si>
  <si>
    <t>Office Expense Subtotal</t>
  </si>
  <si>
    <t>Occupancy Expense</t>
  </si>
  <si>
    <t>Occupancy Expense Subtotal</t>
  </si>
  <si>
    <t>Professional Fees</t>
  </si>
  <si>
    <t>Professional Fees Subtotal</t>
  </si>
  <si>
    <t>General Expenses</t>
  </si>
  <si>
    <t>General Expense Subtotal</t>
  </si>
  <si>
    <t>Depreciation and Amortization Expense</t>
  </si>
  <si>
    <t>Depreciation and Amortization Subtotal</t>
  </si>
  <si>
    <t>TOTAL EXPENSE</t>
  </si>
  <si>
    <t>NET INCOME / (LOSS)</t>
  </si>
  <si>
    <t xml:space="preserve">   Projected</t>
  </si>
  <si>
    <t>4010</t>
  </si>
  <si>
    <t>Base Per Pupil Allocation</t>
  </si>
  <si>
    <t>4020</t>
  </si>
  <si>
    <t>At Risk Per Pupil Allocation</t>
  </si>
  <si>
    <t>4030</t>
  </si>
  <si>
    <t>Special Ed Per Pupil</t>
  </si>
  <si>
    <t>4040</t>
  </si>
  <si>
    <t>LEP/NEP Per Pupil Allocation</t>
  </si>
  <si>
    <t>4060</t>
  </si>
  <si>
    <t>Facility Per Pupil Allocation</t>
  </si>
  <si>
    <t>4110</t>
  </si>
  <si>
    <t>NCLB Entitlement Revenue</t>
  </si>
  <si>
    <t>4120</t>
  </si>
  <si>
    <t>Food Program Revenue</t>
  </si>
  <si>
    <t>4122</t>
  </si>
  <si>
    <t>Medicaid Remittances</t>
  </si>
  <si>
    <t>4115</t>
  </si>
  <si>
    <t>IDEA Funding (SPED LEA</t>
  </si>
  <si>
    <t>4130</t>
  </si>
  <si>
    <t>Federal Grants</t>
  </si>
  <si>
    <t>4210</t>
  </si>
  <si>
    <t>Contributions &amp; Private Grants</t>
  </si>
  <si>
    <t>4410</t>
  </si>
  <si>
    <t>Interest Income</t>
  </si>
  <si>
    <t>4310</t>
  </si>
  <si>
    <t>Student Uniform Fees</t>
  </si>
  <si>
    <t>4330</t>
  </si>
  <si>
    <t>Student Fees</t>
  </si>
  <si>
    <t>4340</t>
  </si>
  <si>
    <t>School Fundraising Revenue</t>
  </si>
  <si>
    <t>4510</t>
  </si>
  <si>
    <t>Rental Income</t>
  </si>
  <si>
    <t>4990</t>
  </si>
  <si>
    <t>Miscellaneous Income</t>
  </si>
  <si>
    <t>5010</t>
  </si>
  <si>
    <t>Principals/Exec Leadership</t>
  </si>
  <si>
    <t>5012</t>
  </si>
  <si>
    <t>Administrative Salaries</t>
  </si>
  <si>
    <t>5020</t>
  </si>
  <si>
    <t>Instructional Salaries</t>
  </si>
  <si>
    <t>5022</t>
  </si>
  <si>
    <t>Instructional Support Salaries</t>
  </si>
  <si>
    <t>5030</t>
  </si>
  <si>
    <t>Student Support Salaries</t>
  </si>
  <si>
    <t>5032</t>
  </si>
  <si>
    <t>Contracted Program Staff</t>
  </si>
  <si>
    <t>5034</t>
  </si>
  <si>
    <t>Supplemental School Staff</t>
  </si>
  <si>
    <t>5036</t>
  </si>
  <si>
    <t>Coaching Stipends</t>
  </si>
  <si>
    <t>5040</t>
  </si>
  <si>
    <t>Bonuses</t>
  </si>
  <si>
    <t>5042</t>
  </si>
  <si>
    <t>Substitutes</t>
  </si>
  <si>
    <t>5050</t>
  </si>
  <si>
    <t>Payroll Taxes</t>
  </si>
  <si>
    <t>5052</t>
  </si>
  <si>
    <t>Employee Benefits</t>
  </si>
  <si>
    <t>5054</t>
  </si>
  <si>
    <t>Payroll and HR Processing Fees</t>
  </si>
  <si>
    <t>5060</t>
  </si>
  <si>
    <t>Staff and Volunteer Recruitment</t>
  </si>
  <si>
    <t>5070</t>
  </si>
  <si>
    <t>Staff Development</t>
  </si>
  <si>
    <t>5080</t>
  </si>
  <si>
    <t>Staff Meals, Events, Awards</t>
  </si>
  <si>
    <t>5115</t>
  </si>
  <si>
    <t>Educational and Curriculum Supplies</t>
  </si>
  <si>
    <t>5120</t>
  </si>
  <si>
    <t>Classroom Furniture and Equip</t>
  </si>
  <si>
    <t>5122</t>
  </si>
  <si>
    <t>Student and Classroom Technology</t>
  </si>
  <si>
    <t>5124</t>
  </si>
  <si>
    <t>Software License Fees - Instructional</t>
  </si>
  <si>
    <t>5125</t>
  </si>
  <si>
    <t>Educational Consultants</t>
  </si>
  <si>
    <t>5130</t>
  </si>
  <si>
    <t>Student Assessment</t>
  </si>
  <si>
    <t>5135</t>
  </si>
  <si>
    <t>Student Uniform Expense</t>
  </si>
  <si>
    <t>5140</t>
  </si>
  <si>
    <t>Contracted Food Service</t>
  </si>
  <si>
    <t>5145</t>
  </si>
  <si>
    <t>Student Transportation</t>
  </si>
  <si>
    <t>5150</t>
  </si>
  <si>
    <t>Student Lodging</t>
  </si>
  <si>
    <t>5155</t>
  </si>
  <si>
    <t>Student Snacks &amp; Other Meals</t>
  </si>
  <si>
    <t>5160</t>
  </si>
  <si>
    <t>Extracurricular Activities</t>
  </si>
  <si>
    <t>5170</t>
  </si>
  <si>
    <t>Financial Assistance</t>
  </si>
  <si>
    <t>5180</t>
  </si>
  <si>
    <t>Other Direct Student Expense</t>
  </si>
  <si>
    <t>5410</t>
  </si>
  <si>
    <t>Administrative Supplies</t>
  </si>
  <si>
    <t>5420</t>
  </si>
  <si>
    <t>Admin Furniture &amp; Equipment</t>
  </si>
  <si>
    <t>5422</t>
  </si>
  <si>
    <t>Staff Technology</t>
  </si>
  <si>
    <t>5424</t>
  </si>
  <si>
    <t>Software License Fees - Administrative</t>
  </si>
  <si>
    <t>5430</t>
  </si>
  <si>
    <t>Telecommunications &amp; Internet</t>
  </si>
  <si>
    <t>5440</t>
  </si>
  <si>
    <t>Printing &amp; Photocopying</t>
  </si>
  <si>
    <t>5450</t>
  </si>
  <si>
    <t>Postage &amp; Courier</t>
  </si>
  <si>
    <t>5460</t>
  </si>
  <si>
    <t>Business Insurance</t>
  </si>
  <si>
    <t>5470</t>
  </si>
  <si>
    <t>Licenses, Dues &amp; Memberships</t>
  </si>
  <si>
    <t>5480</t>
  </si>
  <si>
    <t>Bank, Credit Card, Late Fees</t>
  </si>
  <si>
    <t>5210</t>
  </si>
  <si>
    <t>Rent</t>
  </si>
  <si>
    <t>5212</t>
  </si>
  <si>
    <t>Contracted Parking  (only used by HDQ</t>
  </si>
  <si>
    <t>5220</t>
  </si>
  <si>
    <t>Utilities</t>
  </si>
  <si>
    <t>5230</t>
  </si>
  <si>
    <t>Janitorial Service</t>
  </si>
  <si>
    <t>5232</t>
  </si>
  <si>
    <t>Janitorial Supplies</t>
  </si>
  <si>
    <t>5240</t>
  </si>
  <si>
    <t>Security Service</t>
  </si>
  <si>
    <t>5250</t>
  </si>
  <si>
    <t>Repairs &amp; Maintenance</t>
  </si>
  <si>
    <t>5260</t>
  </si>
  <si>
    <t>Property Taxes</t>
  </si>
  <si>
    <t>5270</t>
  </si>
  <si>
    <t>Other Contracted Services</t>
  </si>
  <si>
    <t>5280</t>
  </si>
  <si>
    <t>Interest Expense</t>
  </si>
  <si>
    <t>5282</t>
  </si>
  <si>
    <t>Financing Costs &amp; Fees</t>
  </si>
  <si>
    <t>5310</t>
  </si>
  <si>
    <t>Accounting Fees</t>
  </si>
  <si>
    <t>5320</t>
  </si>
  <si>
    <t>Audit &amp; Tax Fees</t>
  </si>
  <si>
    <t>5330</t>
  </si>
  <si>
    <t>Technology Consultants</t>
  </si>
  <si>
    <t>5340</t>
  </si>
  <si>
    <t>Legal Fees</t>
  </si>
  <si>
    <t>5350</t>
  </si>
  <si>
    <t>Consultants (non-ed</t>
  </si>
  <si>
    <t>5510</t>
  </si>
  <si>
    <t>Staff Travel</t>
  </si>
  <si>
    <t>5520</t>
  </si>
  <si>
    <t>Outreach</t>
  </si>
  <si>
    <t>5530</t>
  </si>
  <si>
    <t>Student Recruitment</t>
  </si>
  <si>
    <t>5540</t>
  </si>
  <si>
    <t>Charter Board Admin Fee</t>
  </si>
  <si>
    <t>5590</t>
  </si>
  <si>
    <t>Contingency</t>
  </si>
  <si>
    <t>5610</t>
  </si>
  <si>
    <t>Depreciation Expense</t>
  </si>
  <si>
    <t>5620</t>
  </si>
  <si>
    <t>Amortization Expense</t>
  </si>
  <si>
    <t>PCSB Annual Budget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</si>
</sst>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2F75B5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2F75B5"/>
      <name val="Calibri"/>
      <family val="2"/>
      <scheme val="minor"/>
    </font>
    <font>
      <b/>
      <sz val="22"/>
      <color rgb="FF2F75B5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" fontId="6" fillId="0" borderId="1" xfId="3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2" xfId="3" applyFont="1" applyFill="1" applyBorder="1" applyAlignment="1">
      <alignment horizontal="center"/>
    </xf>
    <xf numFmtId="17" fontId="9" fillId="0" borderId="1" xfId="3" applyNumberFormat="1" applyFont="1" applyFill="1" applyBorder="1" applyAlignment="1">
      <alignment horizontal="center"/>
    </xf>
    <xf numFmtId="164" fontId="3" fillId="0" borderId="0" xfId="2" applyNumberFormat="1" applyFont="1" applyAlignment="1">
      <alignment horizontal="right"/>
    </xf>
    <xf numFmtId="0" fontId="10" fillId="0" borderId="2" xfId="3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" fontId="3" fillId="2" borderId="3" xfId="0" applyNumberFormat="1" applyFont="1" applyFill="1" applyBorder="1"/>
    <xf numFmtId="1" fontId="4" fillId="0" borderId="6" xfId="0" applyNumberFormat="1" applyFont="1" applyBorder="1"/>
    <xf numFmtId="0" fontId="3" fillId="0" borderId="0" xfId="0" applyFont="1" applyFill="1"/>
    <xf numFmtId="0" fontId="12" fillId="0" borderId="0" xfId="0" applyFont="1" applyAlignment="1">
      <alignment horizontal="lef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/>
    <xf numFmtId="165" fontId="10" fillId="2" borderId="3" xfId="1" applyNumberFormat="1" applyFont="1" applyFill="1" applyBorder="1" applyAlignment="1">
      <alignment horizontal="center"/>
    </xf>
    <xf numFmtId="165" fontId="3" fillId="0" borderId="2" xfId="1" applyNumberFormat="1" applyFont="1" applyBorder="1" applyAlignment="1">
      <alignment horizontal="right"/>
    </xf>
    <xf numFmtId="165" fontId="9" fillId="0" borderId="4" xfId="1" applyNumberFormat="1" applyFont="1" applyFill="1" applyBorder="1"/>
    <xf numFmtId="165" fontId="3" fillId="0" borderId="5" xfId="1" applyNumberFormat="1" applyFont="1" applyBorder="1"/>
    <xf numFmtId="165" fontId="3" fillId="0" borderId="0" xfId="1" applyNumberFormat="1" applyFont="1" applyFill="1" applyAlignment="1">
      <alignment horizontal="right"/>
    </xf>
    <xf numFmtId="165" fontId="3" fillId="0" borderId="2" xfId="1" applyNumberFormat="1" applyFont="1" applyBorder="1"/>
    <xf numFmtId="0" fontId="13" fillId="0" borderId="0" xfId="0" applyFont="1"/>
    <xf numFmtId="0" fontId="9" fillId="0" borderId="2" xfId="3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165" fontId="4" fillId="0" borderId="0" xfId="1" applyNumberFormat="1" applyFont="1"/>
    <xf numFmtId="165" fontId="4" fillId="0" borderId="5" xfId="1" applyNumberFormat="1" applyFont="1" applyBorder="1"/>
    <xf numFmtId="165" fontId="4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3" fontId="3" fillId="2" borderId="3" xfId="1" applyFont="1" applyFill="1" applyBorder="1"/>
  </cellXfs>
  <cellStyles count="4">
    <cellStyle name="Comma" xfId="1" builtinId="3"/>
    <cellStyle name="Currency" xfId="2" builtinId="4"/>
    <cellStyle name="Normal" xfId="0" builtinId="0"/>
    <cellStyle name="Normal_PSCB financials reporting template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1</xdr:row>
      <xdr:rowOff>0</xdr:rowOff>
    </xdr:from>
    <xdr:ext cx="3646715" cy="131535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85750"/>
          <a:ext cx="3646715" cy="1315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AA148"/>
  <sheetViews>
    <sheetView showGridLines="0" tabSelected="1" topLeftCell="A37" zoomScale="90" zoomScaleNormal="90" workbookViewId="0">
      <selection activeCell="J59" sqref="J59"/>
    </sheetView>
  </sheetViews>
  <sheetFormatPr defaultRowHeight="15" x14ac:dyDescent="0.25"/>
  <cols>
    <col min="2" max="2" width="11.85546875" customWidth="1"/>
    <col min="3" max="3" width="6.7109375" customWidth="1"/>
    <col min="4" max="4" width="32.85546875" bestFit="1" customWidth="1"/>
    <col min="5" max="5" width="3.85546875" customWidth="1"/>
    <col min="6" max="6" width="13.7109375" bestFit="1" customWidth="1"/>
    <col min="7" max="7" width="3.42578125" customWidth="1"/>
    <col min="8" max="8" width="12" bestFit="1" customWidth="1"/>
    <col min="9" max="9" width="3.42578125" customWidth="1"/>
    <col min="10" max="10" width="9.7109375" bestFit="1" customWidth="1"/>
    <col min="11" max="11" width="3.140625" customWidth="1"/>
    <col min="12" max="14" width="11" bestFit="1" customWidth="1"/>
    <col min="15" max="15" width="11" style="31" bestFit="1" customWidth="1"/>
    <col min="16" max="18" width="11" bestFit="1" customWidth="1"/>
    <col min="19" max="19" width="11" style="31" bestFit="1" customWidth="1"/>
    <col min="20" max="22" width="11" bestFit="1" customWidth="1"/>
    <col min="23" max="23" width="11" style="31" bestFit="1" customWidth="1"/>
    <col min="24" max="26" width="11" bestFit="1" customWidth="1"/>
    <col min="27" max="27" width="11" style="31" bestFit="1" customWidth="1"/>
  </cols>
  <sheetData>
    <row r="8" spans="2:27" ht="38.25" customHeight="1" x14ac:dyDescent="0.45">
      <c r="B8" s="22" t="s">
        <v>210</v>
      </c>
    </row>
    <row r="9" spans="2:27" x14ac:dyDescent="0.25">
      <c r="B9" s="1"/>
      <c r="C9" s="1"/>
      <c r="D9" s="1"/>
      <c r="E9" s="1"/>
      <c r="F9" s="3"/>
      <c r="G9" s="1"/>
      <c r="H9" s="1"/>
      <c r="I9" s="1"/>
      <c r="J9" s="1"/>
      <c r="K9" s="1"/>
      <c r="L9" s="37" t="s">
        <v>1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2:27" ht="18.75" x14ac:dyDescent="0.3">
      <c r="B10" s="1"/>
      <c r="C10" s="1"/>
      <c r="D10" s="4"/>
      <c r="E10" s="1"/>
      <c r="F10" s="5" t="s">
        <v>2</v>
      </c>
      <c r="G10" s="6"/>
      <c r="H10" s="5" t="s">
        <v>3</v>
      </c>
      <c r="I10" s="1"/>
      <c r="J10" s="1"/>
      <c r="K10" s="1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2:27" ht="18.75" x14ac:dyDescent="0.3">
      <c r="B11" s="1"/>
      <c r="C11" s="7" t="s">
        <v>4</v>
      </c>
      <c r="D11" s="4"/>
      <c r="E11" s="1"/>
      <c r="F11" s="8" t="s">
        <v>49</v>
      </c>
      <c r="G11" s="6"/>
      <c r="H11" s="8" t="s">
        <v>0</v>
      </c>
      <c r="I11" s="1"/>
      <c r="J11" s="1"/>
      <c r="K11" s="1"/>
      <c r="L11" s="9" t="s">
        <v>5</v>
      </c>
      <c r="M11" s="9" t="s">
        <v>6</v>
      </c>
      <c r="N11" s="9" t="s">
        <v>7</v>
      </c>
      <c r="O11" s="9" t="s">
        <v>8</v>
      </c>
      <c r="P11" s="9" t="s">
        <v>9</v>
      </c>
      <c r="Q11" s="9" t="s">
        <v>10</v>
      </c>
      <c r="R11" s="9" t="s">
        <v>11</v>
      </c>
      <c r="S11" s="9" t="s">
        <v>12</v>
      </c>
      <c r="T11" s="9" t="s">
        <v>13</v>
      </c>
      <c r="U11" s="9" t="s">
        <v>14</v>
      </c>
      <c r="V11" s="9" t="s">
        <v>15</v>
      </c>
      <c r="W11" s="9" t="s">
        <v>16</v>
      </c>
      <c r="X11" s="9" t="s">
        <v>17</v>
      </c>
      <c r="Y11" s="9" t="s">
        <v>18</v>
      </c>
      <c r="Z11" s="9" t="s">
        <v>19</v>
      </c>
      <c r="AA11" s="9" t="s">
        <v>20</v>
      </c>
    </row>
    <row r="12" spans="2:27" x14ac:dyDescent="0.25">
      <c r="B12" s="1"/>
      <c r="C12" s="7"/>
      <c r="D12" s="4"/>
      <c r="E12" s="1"/>
      <c r="F12" s="10"/>
      <c r="G12" s="1"/>
      <c r="H12" s="1"/>
      <c r="I12" s="1"/>
      <c r="J12" s="1"/>
      <c r="K12" s="1"/>
      <c r="L12" s="11" t="s">
        <v>21</v>
      </c>
      <c r="M12" s="11" t="s">
        <v>21</v>
      </c>
      <c r="N12" s="11" t="s">
        <v>21</v>
      </c>
      <c r="O12" s="32" t="s">
        <v>21</v>
      </c>
      <c r="P12" s="11" t="s">
        <v>21</v>
      </c>
      <c r="Q12" s="11" t="s">
        <v>21</v>
      </c>
      <c r="R12" s="11" t="s">
        <v>21</v>
      </c>
      <c r="S12" s="32" t="s">
        <v>21</v>
      </c>
      <c r="T12" s="11" t="s">
        <v>21</v>
      </c>
      <c r="U12" s="11" t="s">
        <v>21</v>
      </c>
      <c r="V12" s="11" t="s">
        <v>21</v>
      </c>
      <c r="W12" s="32" t="s">
        <v>21</v>
      </c>
      <c r="X12" s="11" t="s">
        <v>21</v>
      </c>
      <c r="Y12" s="11" t="s">
        <v>21</v>
      </c>
      <c r="Z12" s="11" t="s">
        <v>21</v>
      </c>
      <c r="AA12" s="32" t="s">
        <v>21</v>
      </c>
    </row>
    <row r="13" spans="2:27" x14ac:dyDescent="0.25">
      <c r="B13" s="12" t="s">
        <v>50</v>
      </c>
      <c r="C13" s="1"/>
      <c r="D13" s="4" t="s">
        <v>51</v>
      </c>
      <c r="E13" s="1"/>
      <c r="F13" s="23">
        <v>71937244.920734406</v>
      </c>
      <c r="G13" s="24"/>
      <c r="H13" s="23">
        <v>75513635.280000001</v>
      </c>
      <c r="I13" s="1"/>
      <c r="J13" s="1"/>
      <c r="K13" s="1"/>
      <c r="L13" s="25">
        <v>6292802.9400000004</v>
      </c>
      <c r="M13" s="25">
        <v>6292802.9400000004</v>
      </c>
      <c r="N13" s="25">
        <v>6292802.9400000004</v>
      </c>
      <c r="O13" s="33">
        <f>SUM(L13:N13)</f>
        <v>18878408.82</v>
      </c>
      <c r="P13" s="25">
        <v>6292802.9400000004</v>
      </c>
      <c r="Q13" s="25">
        <v>6292802.9400000004</v>
      </c>
      <c r="R13" s="25">
        <v>6292802.9400000004</v>
      </c>
      <c r="S13" s="33">
        <f t="shared" ref="S13:S17" si="0">SUM(P13:R13)</f>
        <v>18878408.82</v>
      </c>
      <c r="T13" s="25">
        <v>6292802.9400000004</v>
      </c>
      <c r="U13" s="25">
        <v>6292802.9400000004</v>
      </c>
      <c r="V13" s="25">
        <v>6292802.9400000004</v>
      </c>
      <c r="W13" s="33">
        <f t="shared" ref="W13:W17" si="1">SUM(T13:V13)</f>
        <v>18878408.82</v>
      </c>
      <c r="X13" s="25">
        <v>6292802.9400000004</v>
      </c>
      <c r="Y13" s="25">
        <v>6292802.9400000004</v>
      </c>
      <c r="Z13" s="25">
        <v>6292802.9400000004</v>
      </c>
      <c r="AA13" s="33">
        <f t="shared" ref="AA13:AA17" si="2">SUM(X13:Z13)</f>
        <v>18878408.82</v>
      </c>
    </row>
    <row r="14" spans="2:27" x14ac:dyDescent="0.25">
      <c r="B14" s="12" t="s">
        <v>52</v>
      </c>
      <c r="C14" s="1"/>
      <c r="D14" s="4" t="s">
        <v>53</v>
      </c>
      <c r="E14" s="1"/>
      <c r="F14" s="23">
        <v>7273008.0648720004</v>
      </c>
      <c r="G14" s="24"/>
      <c r="H14" s="23">
        <v>7688531.9879999999</v>
      </c>
      <c r="I14" s="1"/>
      <c r="J14" s="1"/>
      <c r="K14" s="1"/>
      <c r="L14" s="25">
        <v>640710.99899999995</v>
      </c>
      <c r="M14" s="25">
        <v>640710.99899999995</v>
      </c>
      <c r="N14" s="25">
        <v>640710.99899999995</v>
      </c>
      <c r="O14" s="33">
        <f t="shared" ref="O14:O17" si="3">SUM(L14:N14)</f>
        <v>1922132.997</v>
      </c>
      <c r="P14" s="25">
        <v>640710.99899999995</v>
      </c>
      <c r="Q14" s="25">
        <v>640710.99899999995</v>
      </c>
      <c r="R14" s="25">
        <v>640710.99899999995</v>
      </c>
      <c r="S14" s="33">
        <f t="shared" si="0"/>
        <v>1922132.997</v>
      </c>
      <c r="T14" s="25">
        <v>640710.99899999995</v>
      </c>
      <c r="U14" s="25">
        <v>640710.99899999995</v>
      </c>
      <c r="V14" s="25">
        <v>640710.99899999995</v>
      </c>
      <c r="W14" s="33">
        <f t="shared" si="1"/>
        <v>1922132.997</v>
      </c>
      <c r="X14" s="25">
        <v>640710.99899999995</v>
      </c>
      <c r="Y14" s="25">
        <v>640710.99899999995</v>
      </c>
      <c r="Z14" s="25">
        <v>640710.99899999995</v>
      </c>
      <c r="AA14" s="33">
        <f t="shared" si="2"/>
        <v>1922132.997</v>
      </c>
    </row>
    <row r="15" spans="2:27" x14ac:dyDescent="0.25">
      <c r="B15" s="12" t="s">
        <v>54</v>
      </c>
      <c r="C15" s="1"/>
      <c r="D15" s="4" t="s">
        <v>55</v>
      </c>
      <c r="E15" s="1"/>
      <c r="F15" s="23">
        <v>17289117.119989399</v>
      </c>
      <c r="G15" s="24"/>
      <c r="H15" s="23">
        <v>16893057.896000002</v>
      </c>
      <c r="I15" s="1"/>
      <c r="J15" s="1"/>
      <c r="K15" s="1"/>
      <c r="L15" s="25">
        <v>1407754.8246666668</v>
      </c>
      <c r="M15" s="25">
        <v>1407754.8246666668</v>
      </c>
      <c r="N15" s="25">
        <v>1407754.8246666668</v>
      </c>
      <c r="O15" s="33">
        <f t="shared" si="3"/>
        <v>4223264.4740000004</v>
      </c>
      <c r="P15" s="25">
        <v>1407754.8246666668</v>
      </c>
      <c r="Q15" s="25">
        <v>1407754.8246666668</v>
      </c>
      <c r="R15" s="25">
        <v>1407754.8246666668</v>
      </c>
      <c r="S15" s="33">
        <f t="shared" si="0"/>
        <v>4223264.4740000004</v>
      </c>
      <c r="T15" s="25">
        <v>1407754.8246666668</v>
      </c>
      <c r="U15" s="25">
        <v>1407754.8246666668</v>
      </c>
      <c r="V15" s="25">
        <v>1407754.8246666668</v>
      </c>
      <c r="W15" s="33">
        <f t="shared" si="1"/>
        <v>4223264.4740000004</v>
      </c>
      <c r="X15" s="25">
        <v>1407754.8246666668</v>
      </c>
      <c r="Y15" s="25">
        <v>1407754.8246666668</v>
      </c>
      <c r="Z15" s="25">
        <v>1407754.8246666668</v>
      </c>
      <c r="AA15" s="33">
        <f t="shared" si="2"/>
        <v>4223264.4740000004</v>
      </c>
    </row>
    <row r="16" spans="2:27" x14ac:dyDescent="0.25">
      <c r="B16" s="12" t="s">
        <v>56</v>
      </c>
      <c r="C16" s="1"/>
      <c r="D16" s="4" t="s">
        <v>57</v>
      </c>
      <c r="E16" s="1"/>
      <c r="F16" s="23">
        <v>350547.39599039999</v>
      </c>
      <c r="G16" s="24"/>
      <c r="H16" s="23">
        <v>386459.08</v>
      </c>
      <c r="I16" s="1"/>
      <c r="J16" s="1"/>
      <c r="K16" s="1"/>
      <c r="L16" s="25">
        <v>32204.923333333336</v>
      </c>
      <c r="M16" s="25">
        <v>32204.923333333336</v>
      </c>
      <c r="N16" s="25">
        <v>32204.923333333336</v>
      </c>
      <c r="O16" s="33">
        <f t="shared" si="3"/>
        <v>96614.77</v>
      </c>
      <c r="P16" s="25">
        <v>32204.923333333336</v>
      </c>
      <c r="Q16" s="25">
        <v>32204.923333333336</v>
      </c>
      <c r="R16" s="25">
        <v>32204.923333333336</v>
      </c>
      <c r="S16" s="33">
        <f t="shared" si="0"/>
        <v>96614.77</v>
      </c>
      <c r="T16" s="25">
        <v>32204.923333333336</v>
      </c>
      <c r="U16" s="25">
        <v>32204.923333333336</v>
      </c>
      <c r="V16" s="25">
        <v>32204.923333333336</v>
      </c>
      <c r="W16" s="33">
        <f t="shared" si="1"/>
        <v>96614.77</v>
      </c>
      <c r="X16" s="25">
        <v>32204.923333333336</v>
      </c>
      <c r="Y16" s="25">
        <v>32204.923333333336</v>
      </c>
      <c r="Z16" s="25">
        <v>32204.923333333336</v>
      </c>
      <c r="AA16" s="33">
        <f t="shared" si="2"/>
        <v>96614.77</v>
      </c>
    </row>
    <row r="17" spans="2:27" x14ac:dyDescent="0.25">
      <c r="B17" s="12" t="s">
        <v>58</v>
      </c>
      <c r="C17" s="14"/>
      <c r="D17" s="13" t="s">
        <v>59</v>
      </c>
      <c r="E17" s="14"/>
      <c r="F17" s="26">
        <v>19523531.719999999</v>
      </c>
      <c r="G17" s="30"/>
      <c r="H17" s="26">
        <v>20521007</v>
      </c>
      <c r="I17" s="1"/>
      <c r="J17" s="1"/>
      <c r="K17" s="1"/>
      <c r="L17" s="25">
        <v>1710083.9166666667</v>
      </c>
      <c r="M17" s="25">
        <v>1710083.9166666667</v>
      </c>
      <c r="N17" s="25">
        <v>1710083.9166666667</v>
      </c>
      <c r="O17" s="33">
        <f t="shared" si="3"/>
        <v>5130251.75</v>
      </c>
      <c r="P17" s="25">
        <v>1710083.9166666667</v>
      </c>
      <c r="Q17" s="25">
        <v>1710083.9166666667</v>
      </c>
      <c r="R17" s="25">
        <v>1710083.9166666667</v>
      </c>
      <c r="S17" s="33">
        <f t="shared" si="0"/>
        <v>5130251.75</v>
      </c>
      <c r="T17" s="25">
        <v>1710083.9166666667</v>
      </c>
      <c r="U17" s="25">
        <v>1710083.9166666667</v>
      </c>
      <c r="V17" s="25">
        <v>1710083.9166666667</v>
      </c>
      <c r="W17" s="33">
        <f t="shared" si="1"/>
        <v>5130251.75</v>
      </c>
      <c r="X17" s="25">
        <v>1710083.9166666667</v>
      </c>
      <c r="Y17" s="25">
        <v>1710083.9166666667</v>
      </c>
      <c r="Z17" s="25">
        <v>1710083.9166666667</v>
      </c>
      <c r="AA17" s="33">
        <f t="shared" si="2"/>
        <v>5130251.75</v>
      </c>
    </row>
    <row r="18" spans="2:27" x14ac:dyDescent="0.25">
      <c r="B18" s="15"/>
      <c r="C18" s="1"/>
      <c r="D18" s="4" t="s">
        <v>22</v>
      </c>
      <c r="E18" s="1"/>
      <c r="F18" s="23">
        <f>SUM(F13:F17)</f>
        <v>116373449.2215862</v>
      </c>
      <c r="G18" s="24"/>
      <c r="H18" s="23">
        <f>SUM(H13:H17)</f>
        <v>121002691.244</v>
      </c>
      <c r="I18" s="1"/>
      <c r="J18" s="1"/>
      <c r="K18" s="1"/>
      <c r="L18" s="27">
        <f t="shared" ref="L18:AA18" si="4">SUM(L13:L17)</f>
        <v>10083557.603666667</v>
      </c>
      <c r="M18" s="27">
        <f t="shared" si="4"/>
        <v>10083557.603666667</v>
      </c>
      <c r="N18" s="27">
        <f t="shared" si="4"/>
        <v>10083557.603666667</v>
      </c>
      <c r="O18" s="27">
        <f t="shared" si="4"/>
        <v>30250672.811000001</v>
      </c>
      <c r="P18" s="27">
        <f t="shared" si="4"/>
        <v>10083557.603666667</v>
      </c>
      <c r="Q18" s="27">
        <f t="shared" si="4"/>
        <v>10083557.603666667</v>
      </c>
      <c r="R18" s="27">
        <f t="shared" si="4"/>
        <v>10083557.603666667</v>
      </c>
      <c r="S18" s="27">
        <f t="shared" si="4"/>
        <v>30250672.811000001</v>
      </c>
      <c r="T18" s="27">
        <f t="shared" si="4"/>
        <v>10083557.603666667</v>
      </c>
      <c r="U18" s="27">
        <f t="shared" si="4"/>
        <v>10083557.603666667</v>
      </c>
      <c r="V18" s="27">
        <f t="shared" si="4"/>
        <v>10083557.603666667</v>
      </c>
      <c r="W18" s="27">
        <f t="shared" si="4"/>
        <v>30250672.811000001</v>
      </c>
      <c r="X18" s="27">
        <f t="shared" si="4"/>
        <v>10083557.603666667</v>
      </c>
      <c r="Y18" s="27">
        <f t="shared" si="4"/>
        <v>10083557.603666667</v>
      </c>
      <c r="Z18" s="27">
        <f t="shared" si="4"/>
        <v>10083557.603666667</v>
      </c>
      <c r="AA18" s="27">
        <f t="shared" si="4"/>
        <v>30250672.811000001</v>
      </c>
    </row>
    <row r="19" spans="2:27" x14ac:dyDescent="0.25">
      <c r="B19" s="15"/>
      <c r="C19" s="1"/>
      <c r="D19" s="4"/>
      <c r="E19" s="1"/>
      <c r="F19" s="23"/>
      <c r="G19" s="24"/>
      <c r="H19" s="23"/>
      <c r="I19" s="1"/>
      <c r="J19" s="1"/>
      <c r="K19" s="1"/>
      <c r="L19" s="24"/>
      <c r="M19" s="24"/>
      <c r="N19" s="24"/>
      <c r="O19" s="34"/>
      <c r="P19" s="24"/>
      <c r="Q19" s="24"/>
      <c r="R19" s="24"/>
      <c r="S19" s="34"/>
      <c r="T19" s="24"/>
      <c r="U19" s="24"/>
      <c r="V19" s="24"/>
      <c r="W19" s="34"/>
      <c r="X19" s="24"/>
      <c r="Y19" s="24"/>
      <c r="Z19" s="24"/>
      <c r="AA19" s="34"/>
    </row>
    <row r="20" spans="2:27" x14ac:dyDescent="0.25">
      <c r="B20" s="15"/>
      <c r="C20" s="7" t="s">
        <v>23</v>
      </c>
      <c r="D20" s="16"/>
      <c r="E20" s="1"/>
      <c r="F20" s="23"/>
      <c r="G20" s="24"/>
      <c r="H20" s="23"/>
      <c r="I20" s="1"/>
      <c r="J20" s="1"/>
      <c r="K20" s="1"/>
      <c r="L20" s="24"/>
      <c r="M20" s="24"/>
      <c r="N20" s="24"/>
      <c r="O20" s="34"/>
      <c r="P20" s="24"/>
      <c r="Q20" s="24"/>
      <c r="R20" s="24"/>
      <c r="S20" s="34"/>
      <c r="T20" s="24"/>
      <c r="U20" s="24"/>
      <c r="V20" s="24"/>
      <c r="W20" s="34"/>
      <c r="X20" s="24"/>
      <c r="Y20" s="24"/>
      <c r="Z20" s="24"/>
      <c r="AA20" s="34"/>
    </row>
    <row r="21" spans="2:27" x14ac:dyDescent="0.25">
      <c r="B21" s="15"/>
      <c r="C21" s="7"/>
      <c r="D21" s="16"/>
      <c r="E21" s="1"/>
      <c r="F21" s="23"/>
      <c r="G21" s="24"/>
      <c r="H21" s="23"/>
      <c r="I21" s="1"/>
      <c r="J21" s="1"/>
      <c r="K21" s="1"/>
      <c r="L21" s="24"/>
      <c r="M21" s="24"/>
      <c r="N21" s="24"/>
      <c r="O21" s="34"/>
      <c r="P21" s="24"/>
      <c r="Q21" s="24"/>
      <c r="R21" s="24"/>
      <c r="S21" s="34"/>
      <c r="T21" s="24"/>
      <c r="U21" s="24"/>
      <c r="V21" s="24"/>
      <c r="W21" s="34"/>
      <c r="X21" s="24"/>
      <c r="Y21" s="24"/>
      <c r="Z21" s="24"/>
      <c r="AA21" s="34"/>
    </row>
    <row r="22" spans="2:27" x14ac:dyDescent="0.25">
      <c r="B22" s="12" t="s">
        <v>60</v>
      </c>
      <c r="C22" s="1"/>
      <c r="D22" s="4" t="s">
        <v>61</v>
      </c>
      <c r="E22" s="1"/>
      <c r="F22" s="23">
        <v>4053989.71</v>
      </c>
      <c r="G22" s="24"/>
      <c r="H22" s="23">
        <v>4012394.25</v>
      </c>
      <c r="I22" s="1"/>
      <c r="J22" s="1"/>
      <c r="K22" s="1"/>
      <c r="L22" s="25">
        <v>334366.1875</v>
      </c>
      <c r="M22" s="25">
        <v>334366.1875</v>
      </c>
      <c r="N22" s="25">
        <v>334366.1875</v>
      </c>
      <c r="O22" s="33">
        <f t="shared" ref="O22:O26" si="5">SUM(L22:N22)</f>
        <v>1003098.5625</v>
      </c>
      <c r="P22" s="25">
        <v>334366.1875</v>
      </c>
      <c r="Q22" s="25">
        <v>334366.1875</v>
      </c>
      <c r="R22" s="25">
        <v>334366.1875</v>
      </c>
      <c r="S22" s="33">
        <f t="shared" ref="S22:S26" si="6">SUM(P22:R22)</f>
        <v>1003098.5625</v>
      </c>
      <c r="T22" s="25">
        <v>334366.1875</v>
      </c>
      <c r="U22" s="25">
        <v>334366.1875</v>
      </c>
      <c r="V22" s="25">
        <v>334366.1875</v>
      </c>
      <c r="W22" s="33">
        <f t="shared" ref="W22:W26" si="7">SUM(T22:V22)</f>
        <v>1003098.5625</v>
      </c>
      <c r="X22" s="25">
        <v>334366.1875</v>
      </c>
      <c r="Y22" s="25">
        <v>334366.1875</v>
      </c>
      <c r="Z22" s="25">
        <v>334366.1875</v>
      </c>
      <c r="AA22" s="33">
        <f t="shared" ref="AA22:AA26" si="8">SUM(X22:Z22)</f>
        <v>1003098.5625</v>
      </c>
    </row>
    <row r="23" spans="2:27" x14ac:dyDescent="0.25">
      <c r="B23" s="12" t="s">
        <v>62</v>
      </c>
      <c r="C23" s="1"/>
      <c r="D23" s="4" t="s">
        <v>63</v>
      </c>
      <c r="E23" s="1"/>
      <c r="F23" s="23">
        <v>5630666.2400000002</v>
      </c>
      <c r="G23" s="24"/>
      <c r="H23" s="23">
        <v>5973180.8766400004</v>
      </c>
      <c r="I23" s="1"/>
      <c r="J23" s="1"/>
      <c r="K23" s="1"/>
      <c r="L23" s="25">
        <v>497765.07305333338</v>
      </c>
      <c r="M23" s="25">
        <v>497765.07305333338</v>
      </c>
      <c r="N23" s="25">
        <v>497765.07305333338</v>
      </c>
      <c r="O23" s="33">
        <f t="shared" si="5"/>
        <v>1493295.2191600001</v>
      </c>
      <c r="P23" s="25">
        <v>497765.07305333338</v>
      </c>
      <c r="Q23" s="25">
        <v>497765.07305333338</v>
      </c>
      <c r="R23" s="25">
        <v>497765.07305333338</v>
      </c>
      <c r="S23" s="33">
        <f t="shared" si="6"/>
        <v>1493295.2191600001</v>
      </c>
      <c r="T23" s="25">
        <v>497765.07305333338</v>
      </c>
      <c r="U23" s="25">
        <v>497765.07305333338</v>
      </c>
      <c r="V23" s="25">
        <v>497765.07305333338</v>
      </c>
      <c r="W23" s="33">
        <f t="shared" si="7"/>
        <v>1493295.2191600001</v>
      </c>
      <c r="X23" s="25">
        <v>497765.07305333338</v>
      </c>
      <c r="Y23" s="25">
        <v>497765.07305333338</v>
      </c>
      <c r="Z23" s="25">
        <v>497765.07305333338</v>
      </c>
      <c r="AA23" s="33">
        <f t="shared" si="8"/>
        <v>1493295.2191600001</v>
      </c>
    </row>
    <row r="24" spans="2:27" x14ac:dyDescent="0.25">
      <c r="B24" s="12" t="s">
        <v>64</v>
      </c>
      <c r="C24" s="1"/>
      <c r="D24" s="4" t="s">
        <v>65</v>
      </c>
      <c r="E24" s="1"/>
      <c r="F24" s="23">
        <v>400000</v>
      </c>
      <c r="G24" s="24"/>
      <c r="H24" s="23">
        <v>500000</v>
      </c>
      <c r="I24" s="1"/>
      <c r="J24" s="1"/>
      <c r="K24" s="1"/>
      <c r="L24" s="25">
        <v>41666.666666666664</v>
      </c>
      <c r="M24" s="25">
        <v>41666.666666666664</v>
      </c>
      <c r="N24" s="25">
        <v>41666.666666666664</v>
      </c>
      <c r="O24" s="33">
        <f t="shared" si="5"/>
        <v>125000</v>
      </c>
      <c r="P24" s="25">
        <v>41666.666666666664</v>
      </c>
      <c r="Q24" s="25">
        <v>41666.666666666664</v>
      </c>
      <c r="R24" s="25">
        <v>41666.666666666664</v>
      </c>
      <c r="S24" s="33">
        <f t="shared" si="6"/>
        <v>125000</v>
      </c>
      <c r="T24" s="25">
        <v>41666.666666666664</v>
      </c>
      <c r="U24" s="25">
        <v>41666.666666666664</v>
      </c>
      <c r="V24" s="25">
        <v>41666.666666666664</v>
      </c>
      <c r="W24" s="33">
        <f t="shared" si="7"/>
        <v>125000</v>
      </c>
      <c r="X24" s="25">
        <v>41666.666666666664</v>
      </c>
      <c r="Y24" s="25">
        <v>41666.666666666664</v>
      </c>
      <c r="Z24" s="25">
        <v>41666.666666666664</v>
      </c>
      <c r="AA24" s="33">
        <f t="shared" si="8"/>
        <v>125000</v>
      </c>
    </row>
    <row r="25" spans="2:27" x14ac:dyDescent="0.25">
      <c r="B25" s="12" t="s">
        <v>66</v>
      </c>
      <c r="C25" s="1"/>
      <c r="D25" s="4" t="s">
        <v>67</v>
      </c>
      <c r="E25" s="1"/>
      <c r="F25" s="23">
        <v>1230579.51</v>
      </c>
      <c r="G25" s="24"/>
      <c r="H25" s="23">
        <v>1000000</v>
      </c>
      <c r="I25" s="1"/>
      <c r="J25" s="1"/>
      <c r="K25" s="1"/>
      <c r="L25" s="25">
        <v>83333.333333333328</v>
      </c>
      <c r="M25" s="25">
        <v>83333.333333333328</v>
      </c>
      <c r="N25" s="25">
        <v>83333.333333333328</v>
      </c>
      <c r="O25" s="33">
        <f t="shared" si="5"/>
        <v>250000</v>
      </c>
      <c r="P25" s="25">
        <v>83333.333333333328</v>
      </c>
      <c r="Q25" s="25">
        <v>83333.333333333328</v>
      </c>
      <c r="R25" s="25">
        <v>83333.333333333328</v>
      </c>
      <c r="S25" s="33">
        <f t="shared" si="6"/>
        <v>250000</v>
      </c>
      <c r="T25" s="25">
        <v>83333.333333333328</v>
      </c>
      <c r="U25" s="25">
        <v>83333.333333333328</v>
      </c>
      <c r="V25" s="25">
        <v>83333.333333333328</v>
      </c>
      <c r="W25" s="33">
        <f t="shared" si="7"/>
        <v>250000</v>
      </c>
      <c r="X25" s="25">
        <v>83333.333333333328</v>
      </c>
      <c r="Y25" s="25">
        <v>83333.333333333328</v>
      </c>
      <c r="Z25" s="25">
        <v>83333.333333333328</v>
      </c>
      <c r="AA25" s="33">
        <f t="shared" si="8"/>
        <v>250000</v>
      </c>
    </row>
    <row r="26" spans="2:27" x14ac:dyDescent="0.25">
      <c r="B26" s="12" t="s">
        <v>68</v>
      </c>
      <c r="C26" s="14"/>
      <c r="D26" s="13" t="s">
        <v>69</v>
      </c>
      <c r="E26" s="14"/>
      <c r="F26" s="26">
        <v>764302.25</v>
      </c>
      <c r="G26" s="30"/>
      <c r="H26" s="26">
        <v>677629.6</v>
      </c>
      <c r="I26" s="1"/>
      <c r="J26" s="1"/>
      <c r="K26" s="1"/>
      <c r="L26" s="25">
        <v>56469.133333333331</v>
      </c>
      <c r="M26" s="25">
        <v>56469.133333333331</v>
      </c>
      <c r="N26" s="25">
        <v>56469.133333333331</v>
      </c>
      <c r="O26" s="33">
        <f t="shared" si="5"/>
        <v>169407.4</v>
      </c>
      <c r="P26" s="25">
        <v>56469.133333333331</v>
      </c>
      <c r="Q26" s="25">
        <v>56469.133333333331</v>
      </c>
      <c r="R26" s="25">
        <v>56469.133333333331</v>
      </c>
      <c r="S26" s="33">
        <f t="shared" si="6"/>
        <v>169407.4</v>
      </c>
      <c r="T26" s="25">
        <v>56469.133333333331</v>
      </c>
      <c r="U26" s="25">
        <v>56469.133333333331</v>
      </c>
      <c r="V26" s="25">
        <v>56469.133333333331</v>
      </c>
      <c r="W26" s="33">
        <f t="shared" si="7"/>
        <v>169407.4</v>
      </c>
      <c r="X26" s="25">
        <v>56469.133333333331</v>
      </c>
      <c r="Y26" s="25">
        <v>56469.133333333331</v>
      </c>
      <c r="Z26" s="25">
        <v>56469.133333333331</v>
      </c>
      <c r="AA26" s="33">
        <f t="shared" si="8"/>
        <v>169407.4</v>
      </c>
    </row>
    <row r="27" spans="2:27" x14ac:dyDescent="0.25">
      <c r="B27" s="15"/>
      <c r="C27" s="1"/>
      <c r="D27" s="4" t="s">
        <v>24</v>
      </c>
      <c r="E27" s="1"/>
      <c r="F27" s="24">
        <f>SUM(F22:F26)</f>
        <v>12079537.709999999</v>
      </c>
      <c r="G27" s="24"/>
      <c r="H27" s="24">
        <f t="shared" ref="H27" si="9">SUM(H22:H26)</f>
        <v>12163204.726639999</v>
      </c>
      <c r="I27" s="1"/>
      <c r="J27" s="1"/>
      <c r="K27" s="1"/>
      <c r="L27" s="27">
        <f t="shared" ref="L27" si="10">SUM(L22:L26)</f>
        <v>1013600.3938866667</v>
      </c>
      <c r="M27" s="27">
        <f t="shared" ref="M27" si="11">SUM(M22:M26)</f>
        <v>1013600.3938866667</v>
      </c>
      <c r="N27" s="27">
        <f t="shared" ref="N27" si="12">SUM(N22:N26)</f>
        <v>1013600.3938866667</v>
      </c>
      <c r="O27" s="27">
        <f t="shared" ref="O27" si="13">SUM(O22:O26)</f>
        <v>3040801.1816599998</v>
      </c>
      <c r="P27" s="27">
        <f t="shared" ref="P27" si="14">SUM(P22:P26)</f>
        <v>1013600.3938866667</v>
      </c>
      <c r="Q27" s="27">
        <f t="shared" ref="Q27" si="15">SUM(Q22:Q26)</f>
        <v>1013600.3938866667</v>
      </c>
      <c r="R27" s="27">
        <f t="shared" ref="R27" si="16">SUM(R22:R26)</f>
        <v>1013600.3938866667</v>
      </c>
      <c r="S27" s="27">
        <f t="shared" ref="S27" si="17">SUM(S22:S26)</f>
        <v>3040801.1816599998</v>
      </c>
      <c r="T27" s="27">
        <f t="shared" ref="T27" si="18">SUM(T22:T26)</f>
        <v>1013600.3938866667</v>
      </c>
      <c r="U27" s="27">
        <f t="shared" ref="U27" si="19">SUM(U22:U26)</f>
        <v>1013600.3938866667</v>
      </c>
      <c r="V27" s="27">
        <f t="shared" ref="V27" si="20">SUM(V22:V26)</f>
        <v>1013600.3938866667</v>
      </c>
      <c r="W27" s="27">
        <f t="shared" ref="W27" si="21">SUM(W22:W26)</f>
        <v>3040801.1816599998</v>
      </c>
      <c r="X27" s="27">
        <f t="shared" ref="X27" si="22">SUM(X22:X26)</f>
        <v>1013600.3938866667</v>
      </c>
      <c r="Y27" s="27">
        <f t="shared" ref="Y27" si="23">SUM(Y22:Y26)</f>
        <v>1013600.3938866667</v>
      </c>
      <c r="Z27" s="27">
        <f t="shared" ref="Z27" si="24">SUM(Z22:Z26)</f>
        <v>1013600.3938866667</v>
      </c>
      <c r="AA27" s="27">
        <f t="shared" ref="AA27" si="25">SUM(AA22:AA26)</f>
        <v>3040801.1816599998</v>
      </c>
    </row>
    <row r="28" spans="2:27" x14ac:dyDescent="0.25">
      <c r="B28" s="15"/>
      <c r="C28" s="1"/>
      <c r="D28" s="4"/>
      <c r="E28" s="1"/>
      <c r="F28" s="23"/>
      <c r="G28" s="24"/>
      <c r="H28" s="23"/>
      <c r="I28" s="1"/>
      <c r="J28" s="1"/>
      <c r="K28" s="1"/>
      <c r="L28" s="24"/>
      <c r="M28" s="24"/>
      <c r="N28" s="24"/>
      <c r="O28" s="34"/>
      <c r="P28" s="24"/>
      <c r="Q28" s="24"/>
      <c r="R28" s="24"/>
      <c r="S28" s="34"/>
      <c r="T28" s="24"/>
      <c r="U28" s="24"/>
      <c r="V28" s="24"/>
      <c r="W28" s="34"/>
      <c r="X28" s="24"/>
      <c r="Y28" s="24"/>
      <c r="Z28" s="24"/>
      <c r="AA28" s="34"/>
    </row>
    <row r="29" spans="2:27" x14ac:dyDescent="0.25">
      <c r="B29" s="15"/>
      <c r="C29" s="7" t="s">
        <v>25</v>
      </c>
      <c r="D29" s="4"/>
      <c r="E29" s="1"/>
      <c r="F29" s="23"/>
      <c r="G29" s="24"/>
      <c r="H29" s="23"/>
      <c r="I29" s="1"/>
      <c r="J29" s="1"/>
      <c r="K29" s="1"/>
      <c r="L29" s="24"/>
      <c r="M29" s="24"/>
      <c r="N29" s="24"/>
      <c r="O29" s="34"/>
      <c r="P29" s="24"/>
      <c r="Q29" s="24"/>
      <c r="R29" s="24"/>
      <c r="S29" s="34"/>
      <c r="T29" s="24"/>
      <c r="U29" s="24"/>
      <c r="V29" s="24"/>
      <c r="W29" s="34"/>
      <c r="X29" s="24"/>
      <c r="Y29" s="24"/>
      <c r="Z29" s="24"/>
      <c r="AA29" s="34"/>
    </row>
    <row r="30" spans="2:27" x14ac:dyDescent="0.25">
      <c r="B30" s="15"/>
      <c r="C30" s="7"/>
      <c r="D30" s="4"/>
      <c r="E30" s="1"/>
      <c r="F30" s="23"/>
      <c r="G30" s="24"/>
      <c r="H30" s="23"/>
      <c r="I30" s="1"/>
      <c r="J30" s="1"/>
      <c r="K30" s="1"/>
      <c r="L30" s="24"/>
      <c r="M30" s="24"/>
      <c r="N30" s="24"/>
      <c r="O30" s="34"/>
      <c r="P30" s="24"/>
      <c r="Q30" s="24"/>
      <c r="R30" s="24"/>
      <c r="S30" s="34"/>
      <c r="T30" s="24"/>
      <c r="U30" s="24"/>
      <c r="V30" s="24"/>
      <c r="W30" s="34"/>
      <c r="X30" s="24"/>
      <c r="Y30" s="24"/>
      <c r="Z30" s="24"/>
      <c r="AA30" s="34"/>
    </row>
    <row r="31" spans="2:27" x14ac:dyDescent="0.25">
      <c r="B31" s="12" t="s">
        <v>70</v>
      </c>
      <c r="C31" s="14"/>
      <c r="D31" s="13" t="s">
        <v>71</v>
      </c>
      <c r="E31" s="14"/>
      <c r="F31" s="26">
        <v>5321177.22</v>
      </c>
      <c r="G31" s="30"/>
      <c r="H31" s="26">
        <v>3849600</v>
      </c>
      <c r="I31" s="1"/>
      <c r="J31" s="1"/>
      <c r="K31" s="1"/>
      <c r="L31" s="25">
        <v>320800</v>
      </c>
      <c r="M31" s="25">
        <v>320800</v>
      </c>
      <c r="N31" s="25">
        <v>320800</v>
      </c>
      <c r="O31" s="33">
        <f>SUM(L31:N31)</f>
        <v>962400</v>
      </c>
      <c r="P31" s="25">
        <v>320800</v>
      </c>
      <c r="Q31" s="25">
        <v>320800</v>
      </c>
      <c r="R31" s="25">
        <v>320800</v>
      </c>
      <c r="S31" s="33">
        <f>SUM(P31:R31)</f>
        <v>962400</v>
      </c>
      <c r="T31" s="25">
        <v>320800</v>
      </c>
      <c r="U31" s="25">
        <v>320800</v>
      </c>
      <c r="V31" s="25">
        <v>320800</v>
      </c>
      <c r="W31" s="33">
        <f>SUM(T31:V31)</f>
        <v>962400</v>
      </c>
      <c r="X31" s="25">
        <v>320800</v>
      </c>
      <c r="Y31" s="25">
        <v>320800</v>
      </c>
      <c r="Z31" s="25">
        <v>320800</v>
      </c>
      <c r="AA31" s="33">
        <f>SUM(X31:Z31)</f>
        <v>962400</v>
      </c>
    </row>
    <row r="32" spans="2:27" x14ac:dyDescent="0.25">
      <c r="B32" s="15"/>
      <c r="C32" s="1"/>
      <c r="D32" s="4" t="s">
        <v>26</v>
      </c>
      <c r="E32" s="1"/>
      <c r="F32" s="24">
        <f>SUM(F31)</f>
        <v>5321177.22</v>
      </c>
      <c r="G32" s="24"/>
      <c r="H32" s="24">
        <f>SUM(H31)</f>
        <v>3849600</v>
      </c>
      <c r="I32" s="1"/>
      <c r="J32" s="1"/>
      <c r="K32" s="1"/>
      <c r="L32" s="27">
        <f t="shared" ref="L32:AA32" si="26">SUM(L31)</f>
        <v>320800</v>
      </c>
      <c r="M32" s="27">
        <f t="shared" si="26"/>
        <v>320800</v>
      </c>
      <c r="N32" s="27">
        <f t="shared" si="26"/>
        <v>320800</v>
      </c>
      <c r="O32" s="27">
        <f t="shared" si="26"/>
        <v>962400</v>
      </c>
      <c r="P32" s="27">
        <f t="shared" si="26"/>
        <v>320800</v>
      </c>
      <c r="Q32" s="27">
        <f t="shared" si="26"/>
        <v>320800</v>
      </c>
      <c r="R32" s="27">
        <f t="shared" si="26"/>
        <v>320800</v>
      </c>
      <c r="S32" s="27">
        <f t="shared" si="26"/>
        <v>962400</v>
      </c>
      <c r="T32" s="27">
        <f t="shared" si="26"/>
        <v>320800</v>
      </c>
      <c r="U32" s="27">
        <f t="shared" si="26"/>
        <v>320800</v>
      </c>
      <c r="V32" s="27">
        <f t="shared" si="26"/>
        <v>320800</v>
      </c>
      <c r="W32" s="27">
        <f t="shared" si="26"/>
        <v>962400</v>
      </c>
      <c r="X32" s="27">
        <f t="shared" si="26"/>
        <v>320800</v>
      </c>
      <c r="Y32" s="27">
        <f t="shared" si="26"/>
        <v>320800</v>
      </c>
      <c r="Z32" s="27">
        <f t="shared" si="26"/>
        <v>320800</v>
      </c>
      <c r="AA32" s="27">
        <f t="shared" si="26"/>
        <v>962400</v>
      </c>
    </row>
    <row r="33" spans="2:27" x14ac:dyDescent="0.25">
      <c r="B33" s="15"/>
      <c r="C33" s="1"/>
      <c r="D33" s="4"/>
      <c r="E33" s="1"/>
      <c r="F33" s="23"/>
      <c r="G33" s="24"/>
      <c r="H33" s="23"/>
      <c r="I33" s="1"/>
      <c r="J33" s="1"/>
      <c r="K33" s="1"/>
      <c r="L33" s="24"/>
      <c r="M33" s="24"/>
      <c r="N33" s="24"/>
      <c r="O33" s="34"/>
      <c r="P33" s="24"/>
      <c r="Q33" s="24"/>
      <c r="R33" s="24"/>
      <c r="S33" s="34"/>
      <c r="T33" s="24"/>
      <c r="U33" s="24"/>
      <c r="V33" s="24"/>
      <c r="W33" s="34"/>
      <c r="X33" s="24"/>
      <c r="Y33" s="24"/>
      <c r="Z33" s="24"/>
      <c r="AA33" s="34"/>
    </row>
    <row r="34" spans="2:27" x14ac:dyDescent="0.25">
      <c r="B34" s="15"/>
      <c r="C34" s="7" t="s">
        <v>27</v>
      </c>
      <c r="D34" s="4"/>
      <c r="E34" s="1"/>
      <c r="F34" s="23"/>
      <c r="G34" s="24"/>
      <c r="H34" s="23"/>
      <c r="I34" s="1"/>
      <c r="J34" s="1"/>
      <c r="K34" s="1"/>
      <c r="L34" s="24"/>
      <c r="M34" s="24"/>
      <c r="N34" s="24"/>
      <c r="O34" s="34"/>
      <c r="P34" s="24"/>
      <c r="Q34" s="24"/>
      <c r="R34" s="24"/>
      <c r="S34" s="34"/>
      <c r="T34" s="24"/>
      <c r="U34" s="24"/>
      <c r="V34" s="24"/>
      <c r="W34" s="34"/>
      <c r="X34" s="24"/>
      <c r="Y34" s="24"/>
      <c r="Z34" s="24"/>
      <c r="AA34" s="34"/>
    </row>
    <row r="35" spans="2:27" x14ac:dyDescent="0.25">
      <c r="B35" s="15"/>
      <c r="C35" s="7"/>
      <c r="D35" s="4"/>
      <c r="E35" s="1"/>
      <c r="F35" s="23"/>
      <c r="G35" s="24"/>
      <c r="H35" s="23"/>
      <c r="I35" s="1"/>
      <c r="J35" s="1"/>
      <c r="K35" s="1"/>
      <c r="L35" s="24"/>
      <c r="M35" s="24"/>
      <c r="N35" s="24"/>
      <c r="O35" s="34"/>
      <c r="P35" s="24"/>
      <c r="Q35" s="24"/>
      <c r="R35" s="24"/>
      <c r="S35" s="34"/>
      <c r="T35" s="24"/>
      <c r="U35" s="24"/>
      <c r="V35" s="24"/>
      <c r="W35" s="34"/>
      <c r="X35" s="24"/>
      <c r="Y35" s="24"/>
      <c r="Z35" s="24"/>
      <c r="AA35" s="34"/>
    </row>
    <row r="36" spans="2:27" x14ac:dyDescent="0.25">
      <c r="B36" s="12" t="s">
        <v>72</v>
      </c>
      <c r="C36" s="14"/>
      <c r="D36" s="13" t="s">
        <v>73</v>
      </c>
      <c r="E36" s="14"/>
      <c r="F36" s="26">
        <v>1426676.21</v>
      </c>
      <c r="G36" s="30"/>
      <c r="H36" s="26">
        <v>1830429</v>
      </c>
      <c r="I36" s="1"/>
      <c r="J36" s="1"/>
      <c r="K36" s="1"/>
      <c r="L36" s="25">
        <v>152535.75</v>
      </c>
      <c r="M36" s="25">
        <v>152535.75</v>
      </c>
      <c r="N36" s="25">
        <v>152535.75</v>
      </c>
      <c r="O36" s="33">
        <f>SUM(L36:N36)</f>
        <v>457607.25</v>
      </c>
      <c r="P36" s="25">
        <v>152535.75</v>
      </c>
      <c r="Q36" s="25">
        <v>152535.75</v>
      </c>
      <c r="R36" s="25">
        <v>152535.75</v>
      </c>
      <c r="S36" s="33">
        <f>SUM(P36:R36)</f>
        <v>457607.25</v>
      </c>
      <c r="T36" s="25">
        <v>152535.75</v>
      </c>
      <c r="U36" s="25">
        <v>152535.75</v>
      </c>
      <c r="V36" s="25">
        <v>152535.75</v>
      </c>
      <c r="W36" s="33">
        <f>SUM(T36:V36)</f>
        <v>457607.25</v>
      </c>
      <c r="X36" s="25">
        <v>152535.75</v>
      </c>
      <c r="Y36" s="25">
        <v>152535.75</v>
      </c>
      <c r="Z36" s="25">
        <v>152535.75</v>
      </c>
      <c r="AA36" s="33">
        <f>SUM(X36:Z36)</f>
        <v>457607.25</v>
      </c>
    </row>
    <row r="37" spans="2:27" x14ac:dyDescent="0.25">
      <c r="B37" s="15"/>
      <c r="C37" s="1"/>
      <c r="D37" s="4" t="s">
        <v>28</v>
      </c>
      <c r="E37" s="1"/>
      <c r="F37" s="24">
        <f>SUM(F36)</f>
        <v>1426676.21</v>
      </c>
      <c r="G37" s="24"/>
      <c r="H37" s="24">
        <f>SUM(H36)</f>
        <v>1830429</v>
      </c>
      <c r="I37" s="1"/>
      <c r="J37" s="1"/>
      <c r="K37" s="1"/>
      <c r="L37" s="27">
        <f t="shared" ref="L37:AA37" si="27">SUM(L36)</f>
        <v>152535.75</v>
      </c>
      <c r="M37" s="27">
        <f t="shared" si="27"/>
        <v>152535.75</v>
      </c>
      <c r="N37" s="27">
        <f t="shared" si="27"/>
        <v>152535.75</v>
      </c>
      <c r="O37" s="27">
        <f t="shared" si="27"/>
        <v>457607.25</v>
      </c>
      <c r="P37" s="27">
        <f t="shared" si="27"/>
        <v>152535.75</v>
      </c>
      <c r="Q37" s="27">
        <f t="shared" si="27"/>
        <v>152535.75</v>
      </c>
      <c r="R37" s="27">
        <f t="shared" si="27"/>
        <v>152535.75</v>
      </c>
      <c r="S37" s="27">
        <f t="shared" si="27"/>
        <v>457607.25</v>
      </c>
      <c r="T37" s="27">
        <f t="shared" si="27"/>
        <v>152535.75</v>
      </c>
      <c r="U37" s="27">
        <f t="shared" si="27"/>
        <v>152535.75</v>
      </c>
      <c r="V37" s="27">
        <f t="shared" si="27"/>
        <v>152535.75</v>
      </c>
      <c r="W37" s="27">
        <f t="shared" si="27"/>
        <v>457607.25</v>
      </c>
      <c r="X37" s="27">
        <f t="shared" si="27"/>
        <v>152535.75</v>
      </c>
      <c r="Y37" s="27">
        <f t="shared" si="27"/>
        <v>152535.75</v>
      </c>
      <c r="Z37" s="27">
        <f t="shared" si="27"/>
        <v>152535.75</v>
      </c>
      <c r="AA37" s="27">
        <f t="shared" si="27"/>
        <v>457607.25</v>
      </c>
    </row>
    <row r="38" spans="2:27" x14ac:dyDescent="0.25">
      <c r="B38" s="15"/>
      <c r="C38" s="1"/>
      <c r="D38" s="4"/>
      <c r="E38" s="1"/>
      <c r="F38" s="23"/>
      <c r="G38" s="24"/>
      <c r="H38" s="23"/>
      <c r="I38" s="1"/>
      <c r="J38" s="1"/>
      <c r="K38" s="1"/>
      <c r="L38" s="24"/>
      <c r="M38" s="24"/>
      <c r="N38" s="24"/>
      <c r="O38" s="34"/>
      <c r="P38" s="24"/>
      <c r="Q38" s="24"/>
      <c r="R38" s="24"/>
      <c r="S38" s="34"/>
      <c r="T38" s="24"/>
      <c r="U38" s="24"/>
      <c r="V38" s="24"/>
      <c r="W38" s="34"/>
      <c r="X38" s="24"/>
      <c r="Y38" s="24"/>
      <c r="Z38" s="24"/>
      <c r="AA38" s="34"/>
    </row>
    <row r="39" spans="2:27" x14ac:dyDescent="0.25">
      <c r="B39" s="15"/>
      <c r="C39" s="7" t="s">
        <v>29</v>
      </c>
      <c r="D39" s="4"/>
      <c r="E39" s="1"/>
      <c r="F39" s="23"/>
      <c r="G39" s="24"/>
      <c r="H39" s="23"/>
      <c r="I39" s="1"/>
      <c r="J39" s="1"/>
      <c r="K39" s="1"/>
      <c r="L39" s="24"/>
      <c r="M39" s="24"/>
      <c r="N39" s="24"/>
      <c r="O39" s="34"/>
      <c r="P39" s="24"/>
      <c r="Q39" s="24"/>
      <c r="R39" s="24"/>
      <c r="S39" s="34"/>
      <c r="T39" s="24"/>
      <c r="U39" s="24"/>
      <c r="V39" s="24"/>
      <c r="W39" s="34"/>
      <c r="X39" s="24"/>
      <c r="Y39" s="24"/>
      <c r="Z39" s="24"/>
      <c r="AA39" s="34"/>
    </row>
    <row r="40" spans="2:27" x14ac:dyDescent="0.25">
      <c r="B40" s="15"/>
      <c r="C40" s="7"/>
      <c r="D40" s="4"/>
      <c r="E40" s="1"/>
      <c r="F40" s="23"/>
      <c r="G40" s="24"/>
      <c r="H40" s="23"/>
      <c r="I40" s="1"/>
      <c r="J40" s="1"/>
      <c r="K40" s="1"/>
      <c r="L40" s="24"/>
      <c r="M40" s="24"/>
      <c r="N40" s="24"/>
      <c r="O40" s="34"/>
      <c r="P40" s="24"/>
      <c r="Q40" s="24"/>
      <c r="R40" s="24"/>
      <c r="S40" s="34"/>
      <c r="T40" s="24"/>
      <c r="U40" s="24"/>
      <c r="V40" s="24"/>
      <c r="W40" s="34"/>
      <c r="X40" s="24"/>
      <c r="Y40" s="24"/>
      <c r="Z40" s="24"/>
      <c r="AA40" s="34"/>
    </row>
    <row r="41" spans="2:27" x14ac:dyDescent="0.25">
      <c r="B41" s="12" t="s">
        <v>74</v>
      </c>
      <c r="C41" s="1"/>
      <c r="D41" s="4" t="s">
        <v>75</v>
      </c>
      <c r="E41" s="1"/>
      <c r="F41" s="23">
        <v>142385</v>
      </c>
      <c r="G41" s="24"/>
      <c r="H41" s="23">
        <v>177635</v>
      </c>
      <c r="I41" s="1"/>
      <c r="J41" s="1"/>
      <c r="K41" s="1"/>
      <c r="L41" s="25">
        <v>14802.916666666666</v>
      </c>
      <c r="M41" s="25">
        <v>14802.916666666666</v>
      </c>
      <c r="N41" s="25">
        <v>14802.916666666666</v>
      </c>
      <c r="O41" s="33">
        <f t="shared" ref="O41:O45" si="28">SUM(L41:N41)</f>
        <v>44408.75</v>
      </c>
      <c r="P41" s="25">
        <v>14802.916666666666</v>
      </c>
      <c r="Q41" s="25">
        <v>14802.916666666666</v>
      </c>
      <c r="R41" s="25">
        <v>14802.916666666666</v>
      </c>
      <c r="S41" s="33">
        <f t="shared" ref="S41:S45" si="29">SUM(P41:R41)</f>
        <v>44408.75</v>
      </c>
      <c r="T41" s="25">
        <v>14802.916666666666</v>
      </c>
      <c r="U41" s="25">
        <v>14802.916666666666</v>
      </c>
      <c r="V41" s="25">
        <v>14802.916666666666</v>
      </c>
      <c r="W41" s="33">
        <f t="shared" ref="W41:W45" si="30">SUM(T41:V41)</f>
        <v>44408.75</v>
      </c>
      <c r="X41" s="25">
        <v>14802.916666666666</v>
      </c>
      <c r="Y41" s="25">
        <v>14802.916666666666</v>
      </c>
      <c r="Z41" s="25">
        <v>14802.916666666666</v>
      </c>
      <c r="AA41" s="33">
        <f t="shared" ref="AA41:AA45" si="31">SUM(X41:Z41)</f>
        <v>44408.75</v>
      </c>
    </row>
    <row r="42" spans="2:27" x14ac:dyDescent="0.25">
      <c r="B42" s="12" t="s">
        <v>76</v>
      </c>
      <c r="C42" s="1"/>
      <c r="D42" s="4" t="s">
        <v>77</v>
      </c>
      <c r="E42" s="1"/>
      <c r="F42" s="23">
        <v>128115</v>
      </c>
      <c r="G42" s="24"/>
      <c r="H42" s="23">
        <v>138495.75</v>
      </c>
      <c r="I42" s="1"/>
      <c r="J42" s="1"/>
      <c r="K42" s="1"/>
      <c r="L42" s="25">
        <v>11541.3125</v>
      </c>
      <c r="M42" s="25">
        <v>11541.3125</v>
      </c>
      <c r="N42" s="25">
        <v>11541.3125</v>
      </c>
      <c r="O42" s="33">
        <f t="shared" si="28"/>
        <v>34623.9375</v>
      </c>
      <c r="P42" s="25">
        <v>11541.3125</v>
      </c>
      <c r="Q42" s="25">
        <v>11541.3125</v>
      </c>
      <c r="R42" s="25">
        <v>11541.3125</v>
      </c>
      <c r="S42" s="33">
        <f t="shared" si="29"/>
        <v>34623.9375</v>
      </c>
      <c r="T42" s="25">
        <v>11541.3125</v>
      </c>
      <c r="U42" s="25">
        <v>11541.3125</v>
      </c>
      <c r="V42" s="25">
        <v>11541.3125</v>
      </c>
      <c r="W42" s="33">
        <f t="shared" si="30"/>
        <v>34623.9375</v>
      </c>
      <c r="X42" s="25">
        <v>11541.3125</v>
      </c>
      <c r="Y42" s="25">
        <v>11541.3125</v>
      </c>
      <c r="Z42" s="25">
        <v>11541.3125</v>
      </c>
      <c r="AA42" s="33">
        <f t="shared" si="31"/>
        <v>34623.9375</v>
      </c>
    </row>
    <row r="43" spans="2:27" x14ac:dyDescent="0.25">
      <c r="B43" s="12" t="s">
        <v>78</v>
      </c>
      <c r="C43" s="1"/>
      <c r="D43" s="4" t="s">
        <v>79</v>
      </c>
      <c r="E43" s="1"/>
      <c r="F43" s="23">
        <v>30525</v>
      </c>
      <c r="G43" s="24"/>
      <c r="H43" s="23">
        <v>31500</v>
      </c>
      <c r="I43" s="1"/>
      <c r="J43" s="1"/>
      <c r="K43" s="1"/>
      <c r="L43" s="25">
        <v>2625</v>
      </c>
      <c r="M43" s="25">
        <v>2625</v>
      </c>
      <c r="N43" s="25">
        <v>2625</v>
      </c>
      <c r="O43" s="33">
        <f t="shared" si="28"/>
        <v>7875</v>
      </c>
      <c r="P43" s="25">
        <v>2625</v>
      </c>
      <c r="Q43" s="25">
        <v>2625</v>
      </c>
      <c r="R43" s="25">
        <v>2625</v>
      </c>
      <c r="S43" s="33">
        <f t="shared" si="29"/>
        <v>7875</v>
      </c>
      <c r="T43" s="25">
        <v>2625</v>
      </c>
      <c r="U43" s="25">
        <v>2625</v>
      </c>
      <c r="V43" s="25">
        <v>2625</v>
      </c>
      <c r="W43" s="33">
        <f t="shared" si="30"/>
        <v>7875</v>
      </c>
      <c r="X43" s="25">
        <v>2625</v>
      </c>
      <c r="Y43" s="25">
        <v>2625</v>
      </c>
      <c r="Z43" s="25">
        <v>2625</v>
      </c>
      <c r="AA43" s="33">
        <f t="shared" si="31"/>
        <v>7875</v>
      </c>
    </row>
    <row r="44" spans="2:27" x14ac:dyDescent="0.25">
      <c r="B44" s="12" t="s">
        <v>80</v>
      </c>
      <c r="C44" s="1"/>
      <c r="D44" s="4" t="s">
        <v>81</v>
      </c>
      <c r="E44" s="1"/>
      <c r="F44" s="23">
        <v>506745</v>
      </c>
      <c r="G44" s="24"/>
      <c r="H44" s="23">
        <v>646380</v>
      </c>
      <c r="I44" s="1"/>
      <c r="J44" s="1"/>
      <c r="K44" s="1"/>
      <c r="L44" s="25">
        <v>53865</v>
      </c>
      <c r="M44" s="25">
        <v>53865</v>
      </c>
      <c r="N44" s="25">
        <v>53865</v>
      </c>
      <c r="O44" s="33">
        <f t="shared" si="28"/>
        <v>161595</v>
      </c>
      <c r="P44" s="25">
        <v>53865</v>
      </c>
      <c r="Q44" s="25">
        <v>53865</v>
      </c>
      <c r="R44" s="25">
        <v>53865</v>
      </c>
      <c r="S44" s="33">
        <f t="shared" si="29"/>
        <v>161595</v>
      </c>
      <c r="T44" s="25">
        <v>53865</v>
      </c>
      <c r="U44" s="25">
        <v>53865</v>
      </c>
      <c r="V44" s="25">
        <v>53865</v>
      </c>
      <c r="W44" s="33">
        <f t="shared" si="30"/>
        <v>161595</v>
      </c>
      <c r="X44" s="25">
        <v>53865</v>
      </c>
      <c r="Y44" s="25">
        <v>53865</v>
      </c>
      <c r="Z44" s="25">
        <v>53865</v>
      </c>
      <c r="AA44" s="33">
        <f t="shared" si="31"/>
        <v>161595</v>
      </c>
    </row>
    <row r="45" spans="2:27" x14ac:dyDescent="0.25">
      <c r="B45" s="12" t="s">
        <v>82</v>
      </c>
      <c r="C45" s="14"/>
      <c r="D45" s="13" t="s">
        <v>83</v>
      </c>
      <c r="E45" s="14"/>
      <c r="F45" s="26">
        <v>362498.52941176499</v>
      </c>
      <c r="G45" s="30"/>
      <c r="H45" s="26">
        <v>377081.52941176499</v>
      </c>
      <c r="I45" s="1"/>
      <c r="J45" s="1"/>
      <c r="K45" s="1"/>
      <c r="L45" s="25">
        <v>31423.460784313749</v>
      </c>
      <c r="M45" s="25">
        <v>31423.460784313749</v>
      </c>
      <c r="N45" s="25">
        <v>31423.460784313749</v>
      </c>
      <c r="O45" s="33">
        <f t="shared" si="28"/>
        <v>94270.382352941248</v>
      </c>
      <c r="P45" s="25">
        <v>31423.460784313749</v>
      </c>
      <c r="Q45" s="25">
        <v>31423.460784313749</v>
      </c>
      <c r="R45" s="25">
        <v>31423.460784313749</v>
      </c>
      <c r="S45" s="33">
        <f t="shared" si="29"/>
        <v>94270.382352941248</v>
      </c>
      <c r="T45" s="25">
        <v>31423.460784313749</v>
      </c>
      <c r="U45" s="25">
        <v>31423.460784313749</v>
      </c>
      <c r="V45" s="25">
        <v>31423.460784313749</v>
      </c>
      <c r="W45" s="33">
        <f t="shared" si="30"/>
        <v>94270.382352941248</v>
      </c>
      <c r="X45" s="25">
        <v>31423.460784313749</v>
      </c>
      <c r="Y45" s="25">
        <v>31423.460784313749</v>
      </c>
      <c r="Z45" s="25">
        <v>31423.460784313749</v>
      </c>
      <c r="AA45" s="34">
        <f t="shared" si="31"/>
        <v>94270.382352941248</v>
      </c>
    </row>
    <row r="46" spans="2:27" x14ac:dyDescent="0.25">
      <c r="B46" s="15"/>
      <c r="C46" s="1"/>
      <c r="D46" s="4" t="s">
        <v>30</v>
      </c>
      <c r="E46" s="1"/>
      <c r="F46" s="24">
        <f>SUM(F41:F45)</f>
        <v>1170268.529411765</v>
      </c>
      <c r="G46" s="24"/>
      <c r="H46" s="24">
        <f>SUM(H41:H45)</f>
        <v>1371092.279411765</v>
      </c>
      <c r="I46" s="1"/>
      <c r="J46" s="1"/>
      <c r="K46" s="1"/>
      <c r="L46" s="27">
        <f t="shared" ref="L46:AA46" si="32">SUM(L41:L45)</f>
        <v>114257.68995098041</v>
      </c>
      <c r="M46" s="27">
        <f t="shared" si="32"/>
        <v>114257.68995098041</v>
      </c>
      <c r="N46" s="27">
        <f t="shared" si="32"/>
        <v>114257.68995098041</v>
      </c>
      <c r="O46" s="27">
        <f t="shared" si="32"/>
        <v>342773.06985294126</v>
      </c>
      <c r="P46" s="27">
        <f t="shared" si="32"/>
        <v>114257.68995098041</v>
      </c>
      <c r="Q46" s="27">
        <f t="shared" si="32"/>
        <v>114257.68995098041</v>
      </c>
      <c r="R46" s="27">
        <f t="shared" si="32"/>
        <v>114257.68995098041</v>
      </c>
      <c r="S46" s="27">
        <f t="shared" si="32"/>
        <v>342773.06985294126</v>
      </c>
      <c r="T46" s="27">
        <f t="shared" si="32"/>
        <v>114257.68995098041</v>
      </c>
      <c r="U46" s="27">
        <f t="shared" si="32"/>
        <v>114257.68995098041</v>
      </c>
      <c r="V46" s="27">
        <f t="shared" si="32"/>
        <v>114257.68995098041</v>
      </c>
      <c r="W46" s="27">
        <f t="shared" si="32"/>
        <v>342773.06985294126</v>
      </c>
      <c r="X46" s="27">
        <f t="shared" si="32"/>
        <v>114257.68995098041</v>
      </c>
      <c r="Y46" s="27">
        <f t="shared" si="32"/>
        <v>114257.68995098041</v>
      </c>
      <c r="Z46" s="27">
        <f t="shared" si="32"/>
        <v>114257.68995098041</v>
      </c>
      <c r="AA46" s="27">
        <f t="shared" si="32"/>
        <v>342773.06985294126</v>
      </c>
    </row>
    <row r="47" spans="2:27" x14ac:dyDescent="0.25">
      <c r="B47" s="15"/>
      <c r="C47" s="1"/>
      <c r="D47" s="4"/>
      <c r="E47" s="1"/>
      <c r="F47" s="23"/>
      <c r="G47" s="24"/>
      <c r="H47" s="23"/>
      <c r="I47" s="1"/>
      <c r="J47" s="1"/>
      <c r="K47" s="1"/>
      <c r="L47" s="24"/>
      <c r="M47" s="24"/>
      <c r="N47" s="24"/>
      <c r="O47" s="34"/>
      <c r="P47" s="24"/>
      <c r="Q47" s="24"/>
      <c r="R47" s="24"/>
      <c r="S47" s="34"/>
      <c r="T47" s="24"/>
      <c r="U47" s="24"/>
      <c r="V47" s="24"/>
      <c r="W47" s="34"/>
      <c r="X47" s="24"/>
      <c r="Y47" s="24"/>
      <c r="Z47" s="24"/>
      <c r="AA47" s="34"/>
    </row>
    <row r="48" spans="2:27" x14ac:dyDescent="0.25">
      <c r="B48" s="15"/>
      <c r="C48" s="1"/>
      <c r="D48" s="4"/>
      <c r="E48" s="1"/>
      <c r="F48" s="23"/>
      <c r="G48" s="24"/>
      <c r="H48" s="23"/>
      <c r="I48" s="1"/>
      <c r="J48" s="1"/>
      <c r="K48" s="1"/>
      <c r="L48" s="24"/>
      <c r="M48" s="24"/>
      <c r="N48" s="24"/>
      <c r="O48" s="34"/>
      <c r="P48" s="24"/>
      <c r="Q48" s="24"/>
      <c r="R48" s="24"/>
      <c r="S48" s="34"/>
      <c r="T48" s="24"/>
      <c r="U48" s="24"/>
      <c r="V48" s="24"/>
      <c r="W48" s="34"/>
      <c r="X48" s="24"/>
      <c r="Y48" s="24"/>
      <c r="Z48" s="24"/>
      <c r="AA48" s="34"/>
    </row>
    <row r="49" spans="2:27" ht="15.75" thickBot="1" x14ac:dyDescent="0.3">
      <c r="B49" s="15"/>
      <c r="C49" s="1"/>
      <c r="D49" s="17" t="s">
        <v>31</v>
      </c>
      <c r="E49" s="18"/>
      <c r="F49" s="28">
        <f>SUM(F18,F27,F32,F37,F46)</f>
        <v>136371108.89099795</v>
      </c>
      <c r="G49" s="24"/>
      <c r="H49" s="28">
        <f>SUM(H18,H27,H32,H37,H46)</f>
        <v>140217017.25005177</v>
      </c>
      <c r="I49" s="1"/>
      <c r="J49" s="1"/>
      <c r="K49" s="1"/>
      <c r="L49" s="28">
        <f t="shared" ref="L49:AA49" si="33">SUM(L18,L27,L32,L37,L46)</f>
        <v>11684751.437504314</v>
      </c>
      <c r="M49" s="28">
        <f t="shared" si="33"/>
        <v>11684751.437504314</v>
      </c>
      <c r="N49" s="28">
        <f t="shared" si="33"/>
        <v>11684751.437504314</v>
      </c>
      <c r="O49" s="35">
        <f t="shared" si="33"/>
        <v>35054254.312512942</v>
      </c>
      <c r="P49" s="28">
        <f t="shared" si="33"/>
        <v>11684751.437504314</v>
      </c>
      <c r="Q49" s="28">
        <f t="shared" si="33"/>
        <v>11684751.437504314</v>
      </c>
      <c r="R49" s="28">
        <f t="shared" si="33"/>
        <v>11684751.437504314</v>
      </c>
      <c r="S49" s="35">
        <f t="shared" si="33"/>
        <v>35054254.312512942</v>
      </c>
      <c r="T49" s="28">
        <f t="shared" si="33"/>
        <v>11684751.437504314</v>
      </c>
      <c r="U49" s="28">
        <f t="shared" si="33"/>
        <v>11684751.437504314</v>
      </c>
      <c r="V49" s="28">
        <f t="shared" si="33"/>
        <v>11684751.437504314</v>
      </c>
      <c r="W49" s="35">
        <f t="shared" si="33"/>
        <v>35054254.312512942</v>
      </c>
      <c r="X49" s="28">
        <f t="shared" si="33"/>
        <v>11684751.437504314</v>
      </c>
      <c r="Y49" s="28">
        <f t="shared" si="33"/>
        <v>11684751.437504314</v>
      </c>
      <c r="Z49" s="28">
        <f t="shared" si="33"/>
        <v>11684751.437504314</v>
      </c>
      <c r="AA49" s="35">
        <f t="shared" si="33"/>
        <v>35054254.312512942</v>
      </c>
    </row>
    <row r="50" spans="2:27" x14ac:dyDescent="0.25">
      <c r="B50" s="15"/>
      <c r="C50" s="1"/>
      <c r="D50" s="4"/>
      <c r="E50" s="1"/>
      <c r="F50" s="23"/>
      <c r="G50" s="24"/>
      <c r="H50" s="23"/>
      <c r="I50" s="1"/>
      <c r="J50" s="1"/>
      <c r="K50" s="1"/>
      <c r="L50" s="24"/>
      <c r="M50" s="24"/>
      <c r="N50" s="24"/>
      <c r="O50" s="34"/>
      <c r="P50" s="24"/>
      <c r="Q50" s="24"/>
      <c r="R50" s="24"/>
      <c r="S50" s="34"/>
      <c r="T50" s="24"/>
      <c r="U50" s="24"/>
      <c r="V50" s="24"/>
      <c r="W50" s="34"/>
      <c r="X50" s="24"/>
      <c r="Y50" s="24"/>
      <c r="Z50" s="24"/>
      <c r="AA50" s="34"/>
    </row>
    <row r="51" spans="2:27" x14ac:dyDescent="0.25">
      <c r="B51" s="15"/>
      <c r="C51" s="7" t="s">
        <v>32</v>
      </c>
      <c r="D51" s="4"/>
      <c r="E51" s="1"/>
      <c r="F51" s="23"/>
      <c r="G51" s="24"/>
      <c r="H51" s="23"/>
      <c r="I51" s="1"/>
      <c r="J51" s="1"/>
      <c r="K51" s="1"/>
      <c r="L51" s="24"/>
      <c r="M51" s="24"/>
      <c r="N51" s="24"/>
      <c r="O51" s="34"/>
      <c r="P51" s="24"/>
      <c r="Q51" s="24"/>
      <c r="R51" s="24"/>
      <c r="S51" s="34"/>
      <c r="T51" s="24"/>
      <c r="U51" s="24"/>
      <c r="V51" s="24"/>
      <c r="W51" s="34"/>
      <c r="X51" s="24"/>
      <c r="Y51" s="24"/>
      <c r="Z51" s="24"/>
      <c r="AA51" s="34"/>
    </row>
    <row r="52" spans="2:27" x14ac:dyDescent="0.25">
      <c r="B52" s="15"/>
      <c r="C52" s="7"/>
      <c r="D52" s="4"/>
      <c r="E52" s="1"/>
      <c r="F52" s="23"/>
      <c r="G52" s="24"/>
      <c r="H52" s="23"/>
      <c r="I52" s="1"/>
      <c r="J52" s="1"/>
      <c r="K52" s="1"/>
      <c r="L52" s="24"/>
      <c r="M52" s="24"/>
      <c r="N52" s="24"/>
      <c r="O52" s="34"/>
      <c r="P52" s="24"/>
      <c r="Q52" s="24"/>
      <c r="R52" s="24"/>
      <c r="S52" s="34"/>
      <c r="T52" s="24"/>
      <c r="U52" s="24"/>
      <c r="V52" s="24"/>
      <c r="W52" s="34"/>
      <c r="X52" s="24"/>
      <c r="Y52" s="24"/>
      <c r="Z52" s="24"/>
      <c r="AA52" s="34"/>
    </row>
    <row r="53" spans="2:27" x14ac:dyDescent="0.25">
      <c r="B53" s="15"/>
      <c r="C53" s="7"/>
      <c r="D53" s="4"/>
      <c r="E53" s="1"/>
      <c r="F53" s="23"/>
      <c r="G53" s="24"/>
      <c r="H53" s="23"/>
      <c r="I53" s="1"/>
      <c r="J53" s="2" t="s">
        <v>33</v>
      </c>
      <c r="K53" s="1"/>
      <c r="L53" s="24"/>
      <c r="M53" s="24"/>
      <c r="N53" s="24"/>
      <c r="O53" s="34"/>
      <c r="P53" s="24"/>
      <c r="Q53" s="24"/>
      <c r="R53" s="24"/>
      <c r="S53" s="34"/>
      <c r="T53" s="24"/>
      <c r="U53" s="24"/>
      <c r="V53" s="24"/>
      <c r="W53" s="34"/>
      <c r="X53" s="24"/>
      <c r="Y53" s="24"/>
      <c r="Z53" s="24"/>
      <c r="AA53" s="34"/>
    </row>
    <row r="54" spans="2:27" x14ac:dyDescent="0.25">
      <c r="B54" s="12" t="s">
        <v>84</v>
      </c>
      <c r="C54" s="1"/>
      <c r="D54" s="4" t="s">
        <v>85</v>
      </c>
      <c r="E54" s="1"/>
      <c r="F54" s="23">
        <v>8352469.4199999999</v>
      </c>
      <c r="G54" s="24"/>
      <c r="H54" s="23">
        <v>8867234.6589419991</v>
      </c>
      <c r="I54" s="1"/>
      <c r="J54" s="19">
        <v>77</v>
      </c>
      <c r="K54" s="1"/>
      <c r="L54" s="25">
        <v>738936.22157849988</v>
      </c>
      <c r="M54" s="25">
        <v>738936.22157849988</v>
      </c>
      <c r="N54" s="25">
        <v>738936.22157849988</v>
      </c>
      <c r="O54" s="33">
        <f t="shared" ref="O54:O69" si="34">SUM(L54:N54)</f>
        <v>2216808.6647354998</v>
      </c>
      <c r="P54" s="25">
        <v>738936.22157849988</v>
      </c>
      <c r="Q54" s="25">
        <v>738936.22157849988</v>
      </c>
      <c r="R54" s="25">
        <v>738936.22157849988</v>
      </c>
      <c r="S54" s="33">
        <f t="shared" ref="S54:S69" si="35">SUM(P54:R54)</f>
        <v>2216808.6647354998</v>
      </c>
      <c r="T54" s="25">
        <v>738936.22157849988</v>
      </c>
      <c r="U54" s="25">
        <v>738936.22157849988</v>
      </c>
      <c r="V54" s="25">
        <v>738936.22157849988</v>
      </c>
      <c r="W54" s="33">
        <f t="shared" ref="W54:W69" si="36">SUM(T54:V54)</f>
        <v>2216808.6647354998</v>
      </c>
      <c r="X54" s="25">
        <v>738936.22157849988</v>
      </c>
      <c r="Y54" s="25">
        <v>738936.22157849988</v>
      </c>
      <c r="Z54" s="25">
        <v>738936.22157849988</v>
      </c>
      <c r="AA54" s="33">
        <f t="shared" ref="AA54:AA69" si="37">SUM(X54:Z54)</f>
        <v>2216808.6647354998</v>
      </c>
    </row>
    <row r="55" spans="2:27" x14ac:dyDescent="0.25">
      <c r="B55" s="12" t="s">
        <v>86</v>
      </c>
      <c r="C55" s="1"/>
      <c r="D55" s="4" t="s">
        <v>87</v>
      </c>
      <c r="E55" s="1"/>
      <c r="F55" s="23">
        <v>11029278.449999999</v>
      </c>
      <c r="G55" s="24"/>
      <c r="H55" s="23">
        <v>12390350.926921399</v>
      </c>
      <c r="I55" s="1"/>
      <c r="J55" s="19">
        <v>124</v>
      </c>
      <c r="K55" s="1"/>
      <c r="L55" s="25">
        <v>1032529.2439101166</v>
      </c>
      <c r="M55" s="25">
        <v>1032529.2439101166</v>
      </c>
      <c r="N55" s="25">
        <v>1032529.2439101166</v>
      </c>
      <c r="O55" s="33">
        <f t="shared" si="34"/>
        <v>3097587.7317303498</v>
      </c>
      <c r="P55" s="25">
        <v>1032529.2439101166</v>
      </c>
      <c r="Q55" s="25">
        <v>1032529.2439101166</v>
      </c>
      <c r="R55" s="25">
        <v>1032529.2439101166</v>
      </c>
      <c r="S55" s="33">
        <f t="shared" si="35"/>
        <v>3097587.7317303498</v>
      </c>
      <c r="T55" s="25">
        <v>1032529.2439101166</v>
      </c>
      <c r="U55" s="25">
        <v>1032529.2439101166</v>
      </c>
      <c r="V55" s="25">
        <v>1032529.2439101166</v>
      </c>
      <c r="W55" s="33">
        <f t="shared" si="36"/>
        <v>3097587.7317303498</v>
      </c>
      <c r="X55" s="25">
        <v>1032529.2439101166</v>
      </c>
      <c r="Y55" s="25">
        <v>1032529.2439101166</v>
      </c>
      <c r="Z55" s="25">
        <v>1032529.2439101166</v>
      </c>
      <c r="AA55" s="33">
        <f t="shared" si="37"/>
        <v>3097587.7317303498</v>
      </c>
    </row>
    <row r="56" spans="2:27" x14ac:dyDescent="0.25">
      <c r="B56" s="12" t="s">
        <v>88</v>
      </c>
      <c r="C56" s="1"/>
      <c r="D56" s="4" t="s">
        <v>89</v>
      </c>
      <c r="E56" s="1"/>
      <c r="F56" s="23">
        <v>31670184.835625201</v>
      </c>
      <c r="G56" s="24"/>
      <c r="H56" s="23">
        <v>34074259.744289003</v>
      </c>
      <c r="I56" s="1"/>
      <c r="J56" s="19">
        <v>466</v>
      </c>
      <c r="K56" s="1"/>
      <c r="L56" s="25">
        <v>2839521.6453574169</v>
      </c>
      <c r="M56" s="25">
        <v>2839521.6453574169</v>
      </c>
      <c r="N56" s="25">
        <v>2839521.6453574169</v>
      </c>
      <c r="O56" s="33">
        <f t="shared" si="34"/>
        <v>8518564.9360722508</v>
      </c>
      <c r="P56" s="25">
        <v>2839521.6453574169</v>
      </c>
      <c r="Q56" s="25">
        <v>2839521.6453574169</v>
      </c>
      <c r="R56" s="25">
        <v>2839521.6453574169</v>
      </c>
      <c r="S56" s="33">
        <f t="shared" si="35"/>
        <v>8518564.9360722508</v>
      </c>
      <c r="T56" s="25">
        <v>2839521.6453574169</v>
      </c>
      <c r="U56" s="25">
        <v>2839521.6453574169</v>
      </c>
      <c r="V56" s="25">
        <v>2839521.6453574169</v>
      </c>
      <c r="W56" s="33">
        <f t="shared" si="36"/>
        <v>8518564.9360722508</v>
      </c>
      <c r="X56" s="25">
        <v>2839521.6453574169</v>
      </c>
      <c r="Y56" s="25">
        <v>2839521.6453574169</v>
      </c>
      <c r="Z56" s="25">
        <v>2839521.6453574169</v>
      </c>
      <c r="AA56" s="33">
        <f t="shared" si="37"/>
        <v>8518564.9360722508</v>
      </c>
    </row>
    <row r="57" spans="2:27" x14ac:dyDescent="0.25">
      <c r="B57" s="12" t="s">
        <v>90</v>
      </c>
      <c r="C57" s="1"/>
      <c r="D57" s="4" t="s">
        <v>91</v>
      </c>
      <c r="E57" s="1"/>
      <c r="F57" s="23">
        <v>6503295.4400000004</v>
      </c>
      <c r="G57" s="24"/>
      <c r="H57" s="23">
        <v>7376538.003912</v>
      </c>
      <c r="I57" s="1"/>
      <c r="J57" s="19">
        <v>150.5</v>
      </c>
      <c r="K57" s="1"/>
      <c r="L57" s="25">
        <v>614711.50032600004</v>
      </c>
      <c r="M57" s="25">
        <v>614711.50032600004</v>
      </c>
      <c r="N57" s="25">
        <v>614711.50032600004</v>
      </c>
      <c r="O57" s="33">
        <f t="shared" si="34"/>
        <v>1844134.500978</v>
      </c>
      <c r="P57" s="25">
        <v>614711.50032600004</v>
      </c>
      <c r="Q57" s="25">
        <v>614711.50032600004</v>
      </c>
      <c r="R57" s="25">
        <v>614711.50032600004</v>
      </c>
      <c r="S57" s="33">
        <f t="shared" si="35"/>
        <v>1844134.500978</v>
      </c>
      <c r="T57" s="25">
        <v>614711.50032600004</v>
      </c>
      <c r="U57" s="25">
        <v>614711.50032600004</v>
      </c>
      <c r="V57" s="25">
        <v>614711.50032600004</v>
      </c>
      <c r="W57" s="33">
        <f t="shared" si="36"/>
        <v>1844134.500978</v>
      </c>
      <c r="X57" s="25">
        <v>614711.50032600004</v>
      </c>
      <c r="Y57" s="25">
        <v>614711.50032600004</v>
      </c>
      <c r="Z57" s="25">
        <v>614711.50032600004</v>
      </c>
      <c r="AA57" s="33">
        <f t="shared" si="37"/>
        <v>1844134.500978</v>
      </c>
    </row>
    <row r="58" spans="2:27" x14ac:dyDescent="0.25">
      <c r="B58" s="12" t="s">
        <v>92</v>
      </c>
      <c r="C58" s="1"/>
      <c r="D58" s="4" t="s">
        <v>93</v>
      </c>
      <c r="E58" s="1"/>
      <c r="F58" s="23">
        <v>5969639.7800000003</v>
      </c>
      <c r="G58" s="24"/>
      <c r="H58" s="23">
        <v>7933281.7023846498</v>
      </c>
      <c r="I58" s="1"/>
      <c r="J58" s="19">
        <v>138</v>
      </c>
      <c r="K58" s="1"/>
      <c r="L58" s="25">
        <v>661106.80853205419</v>
      </c>
      <c r="M58" s="25">
        <v>661106.80853205419</v>
      </c>
      <c r="N58" s="25">
        <v>661106.80853205419</v>
      </c>
      <c r="O58" s="33">
        <f t="shared" si="34"/>
        <v>1983320.4255961627</v>
      </c>
      <c r="P58" s="25">
        <v>661106.80853205419</v>
      </c>
      <c r="Q58" s="25">
        <v>661106.80853205419</v>
      </c>
      <c r="R58" s="25">
        <v>661106.80853205419</v>
      </c>
      <c r="S58" s="33">
        <f t="shared" si="35"/>
        <v>1983320.4255961627</v>
      </c>
      <c r="T58" s="25">
        <v>661106.80853205419</v>
      </c>
      <c r="U58" s="25">
        <v>661106.80853205419</v>
      </c>
      <c r="V58" s="25">
        <v>661106.80853205419</v>
      </c>
      <c r="W58" s="33">
        <f t="shared" si="36"/>
        <v>1983320.4255961627</v>
      </c>
      <c r="X58" s="25">
        <v>661106.80853205419</v>
      </c>
      <c r="Y58" s="25">
        <v>661106.80853205419</v>
      </c>
      <c r="Z58" s="25">
        <v>661106.80853205419</v>
      </c>
      <c r="AA58" s="33">
        <f t="shared" si="37"/>
        <v>1983320.4255961627</v>
      </c>
    </row>
    <row r="59" spans="2:27" x14ac:dyDescent="0.25">
      <c r="B59" s="12" t="s">
        <v>94</v>
      </c>
      <c r="C59" s="1"/>
      <c r="D59" s="4" t="s">
        <v>95</v>
      </c>
      <c r="E59" s="1"/>
      <c r="F59" s="23">
        <v>165746.07999999999</v>
      </c>
      <c r="G59" s="24"/>
      <c r="H59" s="23">
        <v>315000</v>
      </c>
      <c r="I59" s="1"/>
      <c r="J59" s="39">
        <v>0</v>
      </c>
      <c r="K59" s="1"/>
      <c r="L59" s="25">
        <v>26250</v>
      </c>
      <c r="M59" s="25">
        <v>26250</v>
      </c>
      <c r="N59" s="25">
        <v>26250</v>
      </c>
      <c r="O59" s="33">
        <f t="shared" si="34"/>
        <v>78750</v>
      </c>
      <c r="P59" s="25">
        <v>26250</v>
      </c>
      <c r="Q59" s="25">
        <v>26250</v>
      </c>
      <c r="R59" s="25">
        <v>26250</v>
      </c>
      <c r="S59" s="33">
        <f t="shared" si="35"/>
        <v>78750</v>
      </c>
      <c r="T59" s="25">
        <v>26250</v>
      </c>
      <c r="U59" s="25">
        <v>26250</v>
      </c>
      <c r="V59" s="25">
        <v>26250</v>
      </c>
      <c r="W59" s="33">
        <f t="shared" si="36"/>
        <v>78750</v>
      </c>
      <c r="X59" s="25">
        <v>26250</v>
      </c>
      <c r="Y59" s="25">
        <v>26250</v>
      </c>
      <c r="Z59" s="25">
        <v>26250</v>
      </c>
      <c r="AA59" s="33">
        <f t="shared" si="37"/>
        <v>78750</v>
      </c>
    </row>
    <row r="60" spans="2:27" x14ac:dyDescent="0.25">
      <c r="B60" s="12" t="s">
        <v>96</v>
      </c>
      <c r="C60" s="1"/>
      <c r="D60" s="4" t="s">
        <v>97</v>
      </c>
      <c r="E60" s="1"/>
      <c r="F60" s="23">
        <v>673624.79</v>
      </c>
      <c r="G60" s="24"/>
      <c r="H60" s="23">
        <v>808076.61</v>
      </c>
      <c r="I60" s="1"/>
      <c r="J60" s="19">
        <v>21</v>
      </c>
      <c r="K60" s="1"/>
      <c r="L60" s="25">
        <v>67339.717499999999</v>
      </c>
      <c r="M60" s="25">
        <v>67339.717499999999</v>
      </c>
      <c r="N60" s="25">
        <v>67339.717499999999</v>
      </c>
      <c r="O60" s="33">
        <f t="shared" si="34"/>
        <v>202019.1525</v>
      </c>
      <c r="P60" s="25">
        <v>67339.717499999999</v>
      </c>
      <c r="Q60" s="25">
        <v>67339.717499999999</v>
      </c>
      <c r="R60" s="25">
        <v>67339.717499999999</v>
      </c>
      <c r="S60" s="33">
        <f t="shared" si="35"/>
        <v>202019.1525</v>
      </c>
      <c r="T60" s="25">
        <v>67339.717499999999</v>
      </c>
      <c r="U60" s="25">
        <v>67339.717499999999</v>
      </c>
      <c r="V60" s="25">
        <v>67339.717499999999</v>
      </c>
      <c r="W60" s="33">
        <f t="shared" si="36"/>
        <v>202019.1525</v>
      </c>
      <c r="X60" s="25">
        <v>67339.717499999999</v>
      </c>
      <c r="Y60" s="25">
        <v>67339.717499999999</v>
      </c>
      <c r="Z60" s="25">
        <v>67339.717499999999</v>
      </c>
      <c r="AA60" s="33">
        <f t="shared" si="37"/>
        <v>202019.1525</v>
      </c>
    </row>
    <row r="61" spans="2:27" ht="15.75" thickBot="1" x14ac:dyDescent="0.3">
      <c r="B61" s="12" t="s">
        <v>98</v>
      </c>
      <c r="C61" s="1"/>
      <c r="D61" s="4" t="s">
        <v>99</v>
      </c>
      <c r="E61" s="1"/>
      <c r="F61" s="23">
        <v>49000</v>
      </c>
      <c r="G61" s="24"/>
      <c r="H61" s="23">
        <v>49000</v>
      </c>
      <c r="I61" s="1"/>
      <c r="J61" s="20">
        <f>SUM(J54:J60)</f>
        <v>976.5</v>
      </c>
      <c r="K61" s="1"/>
      <c r="L61" s="25">
        <v>4083.3333333333335</v>
      </c>
      <c r="M61" s="25">
        <v>4083.3333333333335</v>
      </c>
      <c r="N61" s="25">
        <v>4083.3333333333335</v>
      </c>
      <c r="O61" s="33">
        <f t="shared" si="34"/>
        <v>12250</v>
      </c>
      <c r="P61" s="25">
        <v>4083.3333333333335</v>
      </c>
      <c r="Q61" s="25">
        <v>4083.3333333333335</v>
      </c>
      <c r="R61" s="25">
        <v>4083.3333333333335</v>
      </c>
      <c r="S61" s="33">
        <f t="shared" si="35"/>
        <v>12250</v>
      </c>
      <c r="T61" s="25">
        <v>4083.3333333333335</v>
      </c>
      <c r="U61" s="25">
        <v>4083.3333333333335</v>
      </c>
      <c r="V61" s="25">
        <v>4083.3333333333335</v>
      </c>
      <c r="W61" s="33">
        <f t="shared" si="36"/>
        <v>12250</v>
      </c>
      <c r="X61" s="25">
        <v>4083.3333333333335</v>
      </c>
      <c r="Y61" s="25">
        <v>4083.3333333333335</v>
      </c>
      <c r="Z61" s="25">
        <v>4083.3333333333335</v>
      </c>
      <c r="AA61" s="33">
        <f t="shared" si="37"/>
        <v>12250</v>
      </c>
    </row>
    <row r="62" spans="2:27" ht="15.75" thickTop="1" x14ac:dyDescent="0.25">
      <c r="B62" s="12" t="s">
        <v>100</v>
      </c>
      <c r="C62" s="1"/>
      <c r="D62" s="4" t="s">
        <v>101</v>
      </c>
      <c r="E62" s="1"/>
      <c r="F62" s="23">
        <v>3422968.89</v>
      </c>
      <c r="G62" s="24"/>
      <c r="H62" s="23">
        <v>2355897.5</v>
      </c>
      <c r="I62" s="1"/>
      <c r="J62" s="1"/>
      <c r="K62" s="1"/>
      <c r="L62" s="25">
        <v>196324.79166666666</v>
      </c>
      <c r="M62" s="25">
        <v>196324.79166666666</v>
      </c>
      <c r="N62" s="25">
        <v>196324.79166666666</v>
      </c>
      <c r="O62" s="33">
        <f t="shared" si="34"/>
        <v>588974.375</v>
      </c>
      <c r="P62" s="25">
        <v>196324.79166666666</v>
      </c>
      <c r="Q62" s="25">
        <v>196324.79166666666</v>
      </c>
      <c r="R62" s="25">
        <v>196324.79166666666</v>
      </c>
      <c r="S62" s="33">
        <f t="shared" si="35"/>
        <v>588974.375</v>
      </c>
      <c r="T62" s="25">
        <v>196324.79166666666</v>
      </c>
      <c r="U62" s="25">
        <v>196324.79166666666</v>
      </c>
      <c r="V62" s="25">
        <v>196324.79166666666</v>
      </c>
      <c r="W62" s="33">
        <f t="shared" si="36"/>
        <v>588974.375</v>
      </c>
      <c r="X62" s="25">
        <v>196324.79166666666</v>
      </c>
      <c r="Y62" s="25">
        <v>196324.79166666666</v>
      </c>
      <c r="Z62" s="25">
        <v>196324.79166666666</v>
      </c>
      <c r="AA62" s="33">
        <f t="shared" si="37"/>
        <v>588974.375</v>
      </c>
    </row>
    <row r="63" spans="2:27" x14ac:dyDescent="0.25">
      <c r="B63" s="12" t="s">
        <v>102</v>
      </c>
      <c r="C63" s="1"/>
      <c r="D63" s="4" t="s">
        <v>103</v>
      </c>
      <c r="E63" s="1"/>
      <c r="F63" s="23">
        <v>250600</v>
      </c>
      <c r="G63" s="24"/>
      <c r="H63" s="23">
        <v>250600</v>
      </c>
      <c r="I63" s="1"/>
      <c r="J63" s="1"/>
      <c r="K63" s="1"/>
      <c r="L63" s="25">
        <v>20883.333333333332</v>
      </c>
      <c r="M63" s="25">
        <v>20883.333333333332</v>
      </c>
      <c r="N63" s="25">
        <v>20883.333333333332</v>
      </c>
      <c r="O63" s="33">
        <f t="shared" si="34"/>
        <v>62650</v>
      </c>
      <c r="P63" s="25">
        <v>20883.333333333332</v>
      </c>
      <c r="Q63" s="25">
        <v>20883.333333333332</v>
      </c>
      <c r="R63" s="25">
        <v>20883.333333333332</v>
      </c>
      <c r="S63" s="33">
        <f t="shared" si="35"/>
        <v>62650</v>
      </c>
      <c r="T63" s="25">
        <v>20883.333333333332</v>
      </c>
      <c r="U63" s="25">
        <v>20883.333333333332</v>
      </c>
      <c r="V63" s="25">
        <v>20883.333333333332</v>
      </c>
      <c r="W63" s="33">
        <f t="shared" si="36"/>
        <v>62650</v>
      </c>
      <c r="X63" s="25">
        <v>20883.333333333332</v>
      </c>
      <c r="Y63" s="25">
        <v>20883.333333333332</v>
      </c>
      <c r="Z63" s="25">
        <v>20883.333333333332</v>
      </c>
      <c r="AA63" s="33">
        <f t="shared" si="37"/>
        <v>62650</v>
      </c>
    </row>
    <row r="64" spans="2:27" x14ac:dyDescent="0.25">
      <c r="B64" s="12" t="s">
        <v>104</v>
      </c>
      <c r="C64" s="1"/>
      <c r="D64" s="4" t="s">
        <v>105</v>
      </c>
      <c r="E64" s="1"/>
      <c r="F64" s="23">
        <v>5324377.1900000004</v>
      </c>
      <c r="G64" s="24"/>
      <c r="H64" s="23">
        <v>5937767.39470335</v>
      </c>
      <c r="I64" s="1"/>
      <c r="J64" s="1"/>
      <c r="K64" s="1"/>
      <c r="L64" s="25">
        <v>494813.94955861248</v>
      </c>
      <c r="M64" s="25">
        <v>494813.94955861248</v>
      </c>
      <c r="N64" s="25">
        <v>494813.94955861248</v>
      </c>
      <c r="O64" s="33">
        <f t="shared" si="34"/>
        <v>1484441.8486758375</v>
      </c>
      <c r="P64" s="25">
        <v>494813.94955861248</v>
      </c>
      <c r="Q64" s="25">
        <v>494813.94955861248</v>
      </c>
      <c r="R64" s="25">
        <v>494813.94955861248</v>
      </c>
      <c r="S64" s="33">
        <f t="shared" si="35"/>
        <v>1484441.8486758375</v>
      </c>
      <c r="T64" s="25">
        <v>494813.94955861248</v>
      </c>
      <c r="U64" s="25">
        <v>494813.94955861248</v>
      </c>
      <c r="V64" s="25">
        <v>494813.94955861248</v>
      </c>
      <c r="W64" s="33">
        <f t="shared" si="36"/>
        <v>1484441.8486758375</v>
      </c>
      <c r="X64" s="25">
        <v>494813.94955861248</v>
      </c>
      <c r="Y64" s="25">
        <v>494813.94955861248</v>
      </c>
      <c r="Z64" s="25">
        <v>494813.94955861248</v>
      </c>
      <c r="AA64" s="33">
        <f t="shared" si="37"/>
        <v>1484441.8486758375</v>
      </c>
    </row>
    <row r="65" spans="2:27" x14ac:dyDescent="0.25">
      <c r="B65" s="12" t="s">
        <v>106</v>
      </c>
      <c r="C65" s="1"/>
      <c r="D65" s="4" t="s">
        <v>107</v>
      </c>
      <c r="E65" s="1"/>
      <c r="F65" s="23">
        <v>7400879</v>
      </c>
      <c r="G65" s="24"/>
      <c r="H65" s="23">
        <v>8862981.8487869408</v>
      </c>
      <c r="I65" s="1"/>
      <c r="J65" s="1"/>
      <c r="K65" s="1"/>
      <c r="L65" s="25">
        <v>738581.82073224511</v>
      </c>
      <c r="M65" s="25">
        <v>738581.82073224511</v>
      </c>
      <c r="N65" s="25">
        <v>738581.82073224511</v>
      </c>
      <c r="O65" s="33">
        <f t="shared" si="34"/>
        <v>2215745.4621967352</v>
      </c>
      <c r="P65" s="25">
        <v>738581.82073224511</v>
      </c>
      <c r="Q65" s="25">
        <v>738581.82073224511</v>
      </c>
      <c r="R65" s="25">
        <v>738581.82073224511</v>
      </c>
      <c r="S65" s="33">
        <f t="shared" si="35"/>
        <v>2215745.4621967352</v>
      </c>
      <c r="T65" s="25">
        <v>738581.82073224511</v>
      </c>
      <c r="U65" s="25">
        <v>738581.82073224511</v>
      </c>
      <c r="V65" s="25">
        <v>738581.82073224511</v>
      </c>
      <c r="W65" s="33">
        <f t="shared" si="36"/>
        <v>2215745.4621967352</v>
      </c>
      <c r="X65" s="25">
        <v>738581.82073224511</v>
      </c>
      <c r="Y65" s="25">
        <v>738581.82073224511</v>
      </c>
      <c r="Z65" s="25">
        <v>738581.82073224511</v>
      </c>
      <c r="AA65" s="33">
        <f t="shared" si="37"/>
        <v>2215745.4621967352</v>
      </c>
    </row>
    <row r="66" spans="2:27" x14ac:dyDescent="0.25">
      <c r="B66" s="12" t="s">
        <v>108</v>
      </c>
      <c r="C66" s="1"/>
      <c r="D66" s="4" t="s">
        <v>109</v>
      </c>
      <c r="E66" s="1"/>
      <c r="F66" s="23">
        <v>166652</v>
      </c>
      <c r="G66" s="24"/>
      <c r="H66" s="23">
        <v>65000</v>
      </c>
      <c r="I66" s="1"/>
      <c r="J66" s="1"/>
      <c r="K66" s="1"/>
      <c r="L66" s="25">
        <v>5416.666666666667</v>
      </c>
      <c r="M66" s="25">
        <v>5416.666666666667</v>
      </c>
      <c r="N66" s="25">
        <v>5416.666666666667</v>
      </c>
      <c r="O66" s="33">
        <f t="shared" si="34"/>
        <v>16250</v>
      </c>
      <c r="P66" s="25">
        <v>5416.666666666667</v>
      </c>
      <c r="Q66" s="25">
        <v>5416.666666666667</v>
      </c>
      <c r="R66" s="25">
        <v>5416.666666666667</v>
      </c>
      <c r="S66" s="33">
        <f t="shared" si="35"/>
        <v>16250</v>
      </c>
      <c r="T66" s="25">
        <v>5416.666666666667</v>
      </c>
      <c r="U66" s="25">
        <v>5416.666666666667</v>
      </c>
      <c r="V66" s="25">
        <v>5416.666666666667</v>
      </c>
      <c r="W66" s="33">
        <f t="shared" si="36"/>
        <v>16250</v>
      </c>
      <c r="X66" s="25">
        <v>5416.666666666667</v>
      </c>
      <c r="Y66" s="25">
        <v>5416.666666666667</v>
      </c>
      <c r="Z66" s="25">
        <v>5416.666666666667</v>
      </c>
      <c r="AA66" s="33">
        <f t="shared" si="37"/>
        <v>16250</v>
      </c>
    </row>
    <row r="67" spans="2:27" x14ac:dyDescent="0.25">
      <c r="B67" s="12" t="s">
        <v>110</v>
      </c>
      <c r="C67" s="1"/>
      <c r="D67" s="4" t="s">
        <v>111</v>
      </c>
      <c r="E67" s="1"/>
      <c r="F67" s="23">
        <v>221500</v>
      </c>
      <c r="G67" s="24"/>
      <c r="H67" s="23">
        <v>254000</v>
      </c>
      <c r="I67" s="1"/>
      <c r="J67" s="1"/>
      <c r="K67" s="1"/>
      <c r="L67" s="25">
        <v>21166.666666666668</v>
      </c>
      <c r="M67" s="25">
        <v>21166.666666666668</v>
      </c>
      <c r="N67" s="25">
        <v>21166.666666666668</v>
      </c>
      <c r="O67" s="33">
        <f t="shared" si="34"/>
        <v>63500</v>
      </c>
      <c r="P67" s="25">
        <v>21166.666666666668</v>
      </c>
      <c r="Q67" s="25">
        <v>21166.666666666668</v>
      </c>
      <c r="R67" s="25">
        <v>21166.666666666668</v>
      </c>
      <c r="S67" s="33">
        <f t="shared" si="35"/>
        <v>63500</v>
      </c>
      <c r="T67" s="25">
        <v>21166.666666666668</v>
      </c>
      <c r="U67" s="25">
        <v>21166.666666666668</v>
      </c>
      <c r="V67" s="25">
        <v>21166.666666666668</v>
      </c>
      <c r="W67" s="33">
        <f t="shared" si="36"/>
        <v>63500</v>
      </c>
      <c r="X67" s="25">
        <v>21166.666666666668</v>
      </c>
      <c r="Y67" s="25">
        <v>21166.666666666668</v>
      </c>
      <c r="Z67" s="25">
        <v>21166.666666666668</v>
      </c>
      <c r="AA67" s="33">
        <f t="shared" si="37"/>
        <v>63500</v>
      </c>
    </row>
    <row r="68" spans="2:27" x14ac:dyDescent="0.25">
      <c r="B68" s="12" t="s">
        <v>112</v>
      </c>
      <c r="C68" s="1"/>
      <c r="D68" s="4" t="s">
        <v>113</v>
      </c>
      <c r="E68" s="1"/>
      <c r="F68" s="23">
        <v>1533595</v>
      </c>
      <c r="G68" s="24"/>
      <c r="H68" s="23">
        <v>1525473</v>
      </c>
      <c r="I68" s="1"/>
      <c r="J68" s="1"/>
      <c r="K68" s="1"/>
      <c r="L68" s="25">
        <v>127122.75</v>
      </c>
      <c r="M68" s="25">
        <v>127122.75</v>
      </c>
      <c r="N68" s="25">
        <v>127122.75</v>
      </c>
      <c r="O68" s="33">
        <f t="shared" si="34"/>
        <v>381368.25</v>
      </c>
      <c r="P68" s="25">
        <v>127122.75</v>
      </c>
      <c r="Q68" s="25">
        <v>127122.75</v>
      </c>
      <c r="R68" s="25">
        <v>127122.75</v>
      </c>
      <c r="S68" s="33">
        <f t="shared" si="35"/>
        <v>381368.25</v>
      </c>
      <c r="T68" s="25">
        <v>127122.75</v>
      </c>
      <c r="U68" s="25">
        <v>127122.75</v>
      </c>
      <c r="V68" s="25">
        <v>127122.75</v>
      </c>
      <c r="W68" s="33">
        <f t="shared" si="36"/>
        <v>381368.25</v>
      </c>
      <c r="X68" s="25">
        <v>127122.75</v>
      </c>
      <c r="Y68" s="25">
        <v>127122.75</v>
      </c>
      <c r="Z68" s="25">
        <v>127122.75</v>
      </c>
      <c r="AA68" s="33">
        <f t="shared" si="37"/>
        <v>381368.25</v>
      </c>
    </row>
    <row r="69" spans="2:27" x14ac:dyDescent="0.25">
      <c r="B69" s="12" t="s">
        <v>114</v>
      </c>
      <c r="C69" s="14"/>
      <c r="D69" s="13" t="s">
        <v>115</v>
      </c>
      <c r="E69" s="14"/>
      <c r="F69" s="26">
        <v>698637</v>
      </c>
      <c r="G69" s="30"/>
      <c r="H69" s="26">
        <v>808221</v>
      </c>
      <c r="I69" s="1"/>
      <c r="J69" s="1"/>
      <c r="K69" s="1"/>
      <c r="L69" s="25">
        <v>67351.75</v>
      </c>
      <c r="M69" s="25">
        <v>67351.75</v>
      </c>
      <c r="N69" s="25">
        <v>67351.75</v>
      </c>
      <c r="O69" s="33">
        <f t="shared" si="34"/>
        <v>202055.25</v>
      </c>
      <c r="P69" s="25">
        <v>67351.75</v>
      </c>
      <c r="Q69" s="25">
        <v>67351.75</v>
      </c>
      <c r="R69" s="25">
        <v>67351.75</v>
      </c>
      <c r="S69" s="33">
        <f t="shared" si="35"/>
        <v>202055.25</v>
      </c>
      <c r="T69" s="25">
        <v>67351.75</v>
      </c>
      <c r="U69" s="25">
        <v>67351.75</v>
      </c>
      <c r="V69" s="25">
        <v>67351.75</v>
      </c>
      <c r="W69" s="33">
        <f t="shared" si="36"/>
        <v>202055.25</v>
      </c>
      <c r="X69" s="25">
        <v>67351.75</v>
      </c>
      <c r="Y69" s="25">
        <v>67351.75</v>
      </c>
      <c r="Z69" s="25">
        <v>67351.75</v>
      </c>
      <c r="AA69" s="33">
        <f t="shared" si="37"/>
        <v>202055.25</v>
      </c>
    </row>
    <row r="70" spans="2:27" x14ac:dyDescent="0.25">
      <c r="B70" s="15"/>
      <c r="C70" s="1"/>
      <c r="D70" s="4" t="s">
        <v>34</v>
      </c>
      <c r="E70" s="1"/>
      <c r="F70" s="24">
        <f>SUM(F54:F69)</f>
        <v>83432447.875625193</v>
      </c>
      <c r="G70" s="24"/>
      <c r="H70" s="24">
        <f>SUM(H54:H69)</f>
        <v>91873682.389939323</v>
      </c>
      <c r="I70" s="1"/>
      <c r="J70" s="1"/>
      <c r="K70" s="1"/>
      <c r="L70" s="27">
        <f t="shared" ref="L70:AA70" si="38">SUM(L54:L69)</f>
        <v>7656140.1991616134</v>
      </c>
      <c r="M70" s="27">
        <f t="shared" si="38"/>
        <v>7656140.1991616134</v>
      </c>
      <c r="N70" s="27">
        <f t="shared" si="38"/>
        <v>7656140.1991616134</v>
      </c>
      <c r="O70" s="27">
        <f t="shared" si="38"/>
        <v>22968420.597484831</v>
      </c>
      <c r="P70" s="27">
        <f t="shared" si="38"/>
        <v>7656140.1991616134</v>
      </c>
      <c r="Q70" s="27">
        <f t="shared" si="38"/>
        <v>7656140.1991616134</v>
      </c>
      <c r="R70" s="27">
        <f t="shared" si="38"/>
        <v>7656140.1991616134</v>
      </c>
      <c r="S70" s="27">
        <f t="shared" si="38"/>
        <v>22968420.597484831</v>
      </c>
      <c r="T70" s="27">
        <f t="shared" si="38"/>
        <v>7656140.1991616134</v>
      </c>
      <c r="U70" s="27">
        <f t="shared" si="38"/>
        <v>7656140.1991616134</v>
      </c>
      <c r="V70" s="27">
        <f t="shared" si="38"/>
        <v>7656140.1991616134</v>
      </c>
      <c r="W70" s="27">
        <f t="shared" si="38"/>
        <v>22968420.597484831</v>
      </c>
      <c r="X70" s="27">
        <f t="shared" si="38"/>
        <v>7656140.1991616134</v>
      </c>
      <c r="Y70" s="27">
        <f t="shared" si="38"/>
        <v>7656140.1991616134</v>
      </c>
      <c r="Z70" s="27">
        <f t="shared" si="38"/>
        <v>7656140.1991616134</v>
      </c>
      <c r="AA70" s="27">
        <f t="shared" si="38"/>
        <v>22968420.597484831</v>
      </c>
    </row>
    <row r="71" spans="2:27" x14ac:dyDescent="0.25">
      <c r="B71" s="15"/>
      <c r="C71" s="1"/>
      <c r="D71" s="4"/>
      <c r="E71" s="1"/>
      <c r="F71" s="23"/>
      <c r="G71" s="24"/>
      <c r="H71" s="23"/>
      <c r="I71" s="1"/>
      <c r="J71" s="1"/>
      <c r="K71" s="1"/>
      <c r="L71" s="24"/>
      <c r="M71" s="24"/>
      <c r="N71" s="24"/>
      <c r="O71" s="34"/>
      <c r="P71" s="24"/>
      <c r="Q71" s="24"/>
      <c r="R71" s="24"/>
      <c r="S71" s="34"/>
      <c r="T71" s="24"/>
      <c r="U71" s="24"/>
      <c r="V71" s="24"/>
      <c r="W71" s="34"/>
      <c r="X71" s="24"/>
      <c r="Y71" s="24"/>
      <c r="Z71" s="24"/>
      <c r="AA71" s="34"/>
    </row>
    <row r="72" spans="2:27" x14ac:dyDescent="0.25">
      <c r="B72" s="15"/>
      <c r="C72" s="1"/>
      <c r="D72" s="4"/>
      <c r="E72" s="1"/>
      <c r="F72" s="23"/>
      <c r="G72" s="24"/>
      <c r="H72" s="23"/>
      <c r="I72" s="1"/>
      <c r="J72" s="1"/>
      <c r="K72" s="1"/>
      <c r="L72" s="24"/>
      <c r="M72" s="24"/>
      <c r="N72" s="24"/>
      <c r="O72" s="34"/>
      <c r="P72" s="24"/>
      <c r="Q72" s="24"/>
      <c r="R72" s="24"/>
      <c r="S72" s="34"/>
      <c r="T72" s="24"/>
      <c r="U72" s="24"/>
      <c r="V72" s="24"/>
      <c r="W72" s="34"/>
      <c r="X72" s="24"/>
      <c r="Y72" s="24"/>
      <c r="Z72" s="24"/>
      <c r="AA72" s="34"/>
    </row>
    <row r="73" spans="2:27" x14ac:dyDescent="0.25">
      <c r="B73" s="15"/>
      <c r="C73" s="7" t="s">
        <v>35</v>
      </c>
      <c r="D73" s="4"/>
      <c r="E73" s="1"/>
      <c r="F73" s="23"/>
      <c r="G73" s="24"/>
      <c r="H73" s="23"/>
      <c r="I73" s="1"/>
      <c r="J73" s="1"/>
      <c r="K73" s="1"/>
      <c r="L73" s="24"/>
      <c r="M73" s="24"/>
      <c r="N73" s="24"/>
      <c r="O73" s="34"/>
      <c r="P73" s="24"/>
      <c r="Q73" s="24"/>
      <c r="R73" s="24"/>
      <c r="S73" s="34"/>
      <c r="T73" s="24"/>
      <c r="U73" s="24"/>
      <c r="V73" s="24"/>
      <c r="W73" s="34"/>
      <c r="X73" s="24"/>
      <c r="Y73" s="24"/>
      <c r="Z73" s="24"/>
      <c r="AA73" s="34"/>
    </row>
    <row r="74" spans="2:27" x14ac:dyDescent="0.25">
      <c r="B74" s="15"/>
      <c r="C74" s="7"/>
      <c r="D74" s="4"/>
      <c r="E74" s="1"/>
      <c r="F74" s="23"/>
      <c r="G74" s="24"/>
      <c r="H74" s="23"/>
      <c r="I74" s="1"/>
      <c r="J74" s="1"/>
      <c r="K74" s="1"/>
      <c r="L74" s="24"/>
      <c r="M74" s="24"/>
      <c r="N74" s="24"/>
      <c r="O74" s="34"/>
      <c r="P74" s="24"/>
      <c r="Q74" s="24"/>
      <c r="R74" s="24"/>
      <c r="S74" s="34"/>
      <c r="T74" s="24"/>
      <c r="U74" s="24"/>
      <c r="V74" s="24"/>
      <c r="W74" s="34"/>
      <c r="X74" s="24"/>
      <c r="Y74" s="24"/>
      <c r="Z74" s="24"/>
      <c r="AA74" s="34"/>
    </row>
    <row r="75" spans="2:27" x14ac:dyDescent="0.25">
      <c r="B75" s="12" t="s">
        <v>116</v>
      </c>
      <c r="C75" s="1"/>
      <c r="D75" s="4" t="s">
        <v>117</v>
      </c>
      <c r="E75" s="21"/>
      <c r="F75" s="29">
        <v>2071215.76</v>
      </c>
      <c r="G75" s="24"/>
      <c r="H75" s="29">
        <v>2123899</v>
      </c>
      <c r="I75" s="1"/>
      <c r="J75" s="1"/>
      <c r="K75" s="1"/>
      <c r="L75" s="25">
        <v>176991.58333333334</v>
      </c>
      <c r="M75" s="25">
        <v>176991.58333333334</v>
      </c>
      <c r="N75" s="25">
        <v>176991.58333333334</v>
      </c>
      <c r="O75" s="33">
        <f t="shared" ref="O75:O88" si="39">SUM(L75:N75)</f>
        <v>530974.75</v>
      </c>
      <c r="P75" s="25">
        <v>176991.58333333334</v>
      </c>
      <c r="Q75" s="25">
        <v>176991.58333333334</v>
      </c>
      <c r="R75" s="25">
        <v>176991.58333333334</v>
      </c>
      <c r="S75" s="33">
        <f t="shared" ref="S75:S88" si="40">SUM(P75:R75)</f>
        <v>530974.75</v>
      </c>
      <c r="T75" s="25">
        <v>176991.58333333334</v>
      </c>
      <c r="U75" s="25">
        <v>176991.58333333334</v>
      </c>
      <c r="V75" s="25">
        <v>176991.58333333334</v>
      </c>
      <c r="W75" s="33">
        <f t="shared" ref="W75:W88" si="41">SUM(T75:V75)</f>
        <v>530974.75</v>
      </c>
      <c r="X75" s="25">
        <v>176991.58333333334</v>
      </c>
      <c r="Y75" s="25">
        <v>176991.58333333334</v>
      </c>
      <c r="Z75" s="25">
        <v>176991.58333333334</v>
      </c>
      <c r="AA75" s="33">
        <f t="shared" ref="AA75:AA88" si="42">SUM(X75:Z75)</f>
        <v>530974.75</v>
      </c>
    </row>
    <row r="76" spans="2:27" x14ac:dyDescent="0.25">
      <c r="B76" s="12" t="s">
        <v>118</v>
      </c>
      <c r="C76" s="1"/>
      <c r="D76" s="4" t="s">
        <v>119</v>
      </c>
      <c r="E76" s="21"/>
      <c r="F76" s="29">
        <v>541933.67000000004</v>
      </c>
      <c r="G76" s="24"/>
      <c r="H76" s="29">
        <v>397018.85</v>
      </c>
      <c r="I76" s="1"/>
      <c r="J76" s="1"/>
      <c r="K76" s="1"/>
      <c r="L76" s="25">
        <v>33084.904166666667</v>
      </c>
      <c r="M76" s="25">
        <v>33084.904166666667</v>
      </c>
      <c r="N76" s="25">
        <v>33084.904166666667</v>
      </c>
      <c r="O76" s="33">
        <f t="shared" si="39"/>
        <v>99254.712499999994</v>
      </c>
      <c r="P76" s="25">
        <v>33084.904166666667</v>
      </c>
      <c r="Q76" s="25">
        <v>33084.904166666667</v>
      </c>
      <c r="R76" s="25">
        <v>33084.904166666667</v>
      </c>
      <c r="S76" s="33">
        <f t="shared" si="40"/>
        <v>99254.712499999994</v>
      </c>
      <c r="T76" s="25">
        <v>33084.904166666667</v>
      </c>
      <c r="U76" s="25">
        <v>33084.904166666667</v>
      </c>
      <c r="V76" s="25">
        <v>33084.904166666667</v>
      </c>
      <c r="W76" s="33">
        <f t="shared" si="41"/>
        <v>99254.712499999994</v>
      </c>
      <c r="X76" s="25">
        <v>33084.904166666667</v>
      </c>
      <c r="Y76" s="25">
        <v>33084.904166666667</v>
      </c>
      <c r="Z76" s="25">
        <v>33084.904166666667</v>
      </c>
      <c r="AA76" s="33">
        <f t="shared" si="42"/>
        <v>99254.712499999994</v>
      </c>
    </row>
    <row r="77" spans="2:27" x14ac:dyDescent="0.25">
      <c r="B77" s="12" t="s">
        <v>120</v>
      </c>
      <c r="C77" s="1"/>
      <c r="D77" s="4" t="s">
        <v>121</v>
      </c>
      <c r="E77" s="21"/>
      <c r="F77" s="29">
        <v>1733566.17</v>
      </c>
      <c r="G77" s="24"/>
      <c r="H77" s="29">
        <v>1119797.5</v>
      </c>
      <c r="I77" s="1"/>
      <c r="J77" s="1"/>
      <c r="K77" s="1"/>
      <c r="L77" s="25">
        <v>93316.458333333328</v>
      </c>
      <c r="M77" s="25">
        <v>93316.458333333328</v>
      </c>
      <c r="N77" s="25">
        <v>93316.458333333328</v>
      </c>
      <c r="O77" s="33">
        <f t="shared" si="39"/>
        <v>279949.375</v>
      </c>
      <c r="P77" s="25">
        <v>93316.458333333328</v>
      </c>
      <c r="Q77" s="25">
        <v>93316.458333333328</v>
      </c>
      <c r="R77" s="25">
        <v>93316.458333333328</v>
      </c>
      <c r="S77" s="33">
        <f t="shared" si="40"/>
        <v>279949.375</v>
      </c>
      <c r="T77" s="25">
        <v>93316.458333333328</v>
      </c>
      <c r="U77" s="25">
        <v>93316.458333333328</v>
      </c>
      <c r="V77" s="25">
        <v>93316.458333333328</v>
      </c>
      <c r="W77" s="33">
        <f t="shared" si="41"/>
        <v>279949.375</v>
      </c>
      <c r="X77" s="25">
        <v>93316.458333333328</v>
      </c>
      <c r="Y77" s="25">
        <v>93316.458333333328</v>
      </c>
      <c r="Z77" s="25">
        <v>93316.458333333328</v>
      </c>
      <c r="AA77" s="33">
        <f t="shared" si="42"/>
        <v>279949.375</v>
      </c>
    </row>
    <row r="78" spans="2:27" x14ac:dyDescent="0.25">
      <c r="B78" s="12" t="s">
        <v>122</v>
      </c>
      <c r="C78" s="1"/>
      <c r="D78" s="4" t="s">
        <v>123</v>
      </c>
      <c r="E78" s="21"/>
      <c r="F78" s="29">
        <v>714923</v>
      </c>
      <c r="G78" s="24"/>
      <c r="H78" s="29">
        <v>573733</v>
      </c>
      <c r="I78" s="1"/>
      <c r="J78" s="1"/>
      <c r="K78" s="1"/>
      <c r="L78" s="25">
        <v>47811.083333333336</v>
      </c>
      <c r="M78" s="25">
        <v>47811.083333333336</v>
      </c>
      <c r="N78" s="25">
        <v>47811.083333333336</v>
      </c>
      <c r="O78" s="33">
        <f t="shared" si="39"/>
        <v>143433.25</v>
      </c>
      <c r="P78" s="25">
        <v>47811.083333333336</v>
      </c>
      <c r="Q78" s="25">
        <v>47811.083333333336</v>
      </c>
      <c r="R78" s="25">
        <v>47811.083333333336</v>
      </c>
      <c r="S78" s="33">
        <f t="shared" si="40"/>
        <v>143433.25</v>
      </c>
      <c r="T78" s="25">
        <v>47811.083333333336</v>
      </c>
      <c r="U78" s="25">
        <v>47811.083333333336</v>
      </c>
      <c r="V78" s="25">
        <v>47811.083333333336</v>
      </c>
      <c r="W78" s="33">
        <f t="shared" si="41"/>
        <v>143433.25</v>
      </c>
      <c r="X78" s="25">
        <v>47811.083333333336</v>
      </c>
      <c r="Y78" s="25">
        <v>47811.083333333336</v>
      </c>
      <c r="Z78" s="25">
        <v>47811.083333333336</v>
      </c>
      <c r="AA78" s="33">
        <f t="shared" si="42"/>
        <v>143433.25</v>
      </c>
    </row>
    <row r="79" spans="2:27" x14ac:dyDescent="0.25">
      <c r="B79" s="12" t="s">
        <v>124</v>
      </c>
      <c r="C79" s="1"/>
      <c r="D79" s="4" t="s">
        <v>125</v>
      </c>
      <c r="E79" s="21"/>
      <c r="F79" s="29">
        <v>1130017</v>
      </c>
      <c r="G79" s="24"/>
      <c r="H79" s="29">
        <v>1364619</v>
      </c>
      <c r="I79" s="1"/>
      <c r="J79" s="1"/>
      <c r="K79" s="1"/>
      <c r="L79" s="25">
        <v>113718.25</v>
      </c>
      <c r="M79" s="25">
        <v>113718.25</v>
      </c>
      <c r="N79" s="25">
        <v>113718.25</v>
      </c>
      <c r="O79" s="33">
        <f t="shared" si="39"/>
        <v>341154.75</v>
      </c>
      <c r="P79" s="25">
        <v>113718.25</v>
      </c>
      <c r="Q79" s="25">
        <v>113718.25</v>
      </c>
      <c r="R79" s="25">
        <v>113718.25</v>
      </c>
      <c r="S79" s="33">
        <f t="shared" si="40"/>
        <v>341154.75</v>
      </c>
      <c r="T79" s="25">
        <v>113718.25</v>
      </c>
      <c r="U79" s="25">
        <v>113718.25</v>
      </c>
      <c r="V79" s="25">
        <v>113718.25</v>
      </c>
      <c r="W79" s="33">
        <f t="shared" si="41"/>
        <v>341154.75</v>
      </c>
      <c r="X79" s="25">
        <v>113718.25</v>
      </c>
      <c r="Y79" s="25">
        <v>113718.25</v>
      </c>
      <c r="Z79" s="25">
        <v>113718.25</v>
      </c>
      <c r="AA79" s="33">
        <f t="shared" si="42"/>
        <v>341154.75</v>
      </c>
    </row>
    <row r="80" spans="2:27" x14ac:dyDescent="0.25">
      <c r="B80" s="12" t="s">
        <v>126</v>
      </c>
      <c r="C80" s="1"/>
      <c r="D80" s="4" t="s">
        <v>127</v>
      </c>
      <c r="E80" s="21"/>
      <c r="F80" s="29">
        <v>430563.5</v>
      </c>
      <c r="G80" s="24"/>
      <c r="H80" s="29">
        <v>416231.25</v>
      </c>
      <c r="I80" s="1"/>
      <c r="J80" s="1"/>
      <c r="K80" s="1"/>
      <c r="L80" s="25">
        <v>34685.9375</v>
      </c>
      <c r="M80" s="25">
        <v>34685.9375</v>
      </c>
      <c r="N80" s="25">
        <v>34685.9375</v>
      </c>
      <c r="O80" s="33">
        <f t="shared" si="39"/>
        <v>104057.8125</v>
      </c>
      <c r="P80" s="25">
        <v>34685.9375</v>
      </c>
      <c r="Q80" s="25">
        <v>34685.9375</v>
      </c>
      <c r="R80" s="25">
        <v>34685.9375</v>
      </c>
      <c r="S80" s="33">
        <f t="shared" si="40"/>
        <v>104057.8125</v>
      </c>
      <c r="T80" s="25">
        <v>34685.9375</v>
      </c>
      <c r="U80" s="25">
        <v>34685.9375</v>
      </c>
      <c r="V80" s="25">
        <v>34685.9375</v>
      </c>
      <c r="W80" s="33">
        <f t="shared" si="41"/>
        <v>104057.8125</v>
      </c>
      <c r="X80" s="25">
        <v>34685.9375</v>
      </c>
      <c r="Y80" s="25">
        <v>34685.9375</v>
      </c>
      <c r="Z80" s="25">
        <v>34685.9375</v>
      </c>
      <c r="AA80" s="33">
        <f t="shared" si="42"/>
        <v>104057.8125</v>
      </c>
    </row>
    <row r="81" spans="2:27" x14ac:dyDescent="0.25">
      <c r="B81" s="12" t="s">
        <v>128</v>
      </c>
      <c r="C81" s="1"/>
      <c r="D81" s="4" t="s">
        <v>129</v>
      </c>
      <c r="E81" s="21"/>
      <c r="F81" s="29">
        <v>308455</v>
      </c>
      <c r="G81" s="24"/>
      <c r="H81" s="29">
        <v>327625</v>
      </c>
      <c r="I81" s="1"/>
      <c r="J81" s="1"/>
      <c r="K81" s="1"/>
      <c r="L81" s="25">
        <v>27302.083333333332</v>
      </c>
      <c r="M81" s="25">
        <v>27302.083333333332</v>
      </c>
      <c r="N81" s="25">
        <v>27302.083333333332</v>
      </c>
      <c r="O81" s="33">
        <f t="shared" si="39"/>
        <v>81906.25</v>
      </c>
      <c r="P81" s="25">
        <v>27302.083333333332</v>
      </c>
      <c r="Q81" s="25">
        <v>27302.083333333332</v>
      </c>
      <c r="R81" s="25">
        <v>27302.083333333332</v>
      </c>
      <c r="S81" s="33">
        <f t="shared" si="40"/>
        <v>81906.25</v>
      </c>
      <c r="T81" s="25">
        <v>27302.083333333332</v>
      </c>
      <c r="U81" s="25">
        <v>27302.083333333332</v>
      </c>
      <c r="V81" s="25">
        <v>27302.083333333332</v>
      </c>
      <c r="W81" s="33">
        <f t="shared" si="41"/>
        <v>81906.25</v>
      </c>
      <c r="X81" s="25">
        <v>27302.083333333332</v>
      </c>
      <c r="Y81" s="25">
        <v>27302.083333333332</v>
      </c>
      <c r="Z81" s="25">
        <v>27302.083333333332</v>
      </c>
      <c r="AA81" s="33">
        <f t="shared" si="42"/>
        <v>81906.25</v>
      </c>
    </row>
    <row r="82" spans="2:27" x14ac:dyDescent="0.25">
      <c r="B82" s="12" t="s">
        <v>130</v>
      </c>
      <c r="C82" s="1"/>
      <c r="D82" s="4" t="s">
        <v>131</v>
      </c>
      <c r="E82" s="21"/>
      <c r="F82" s="29">
        <v>5830666.0032000002</v>
      </c>
      <c r="G82" s="24"/>
      <c r="H82" s="29">
        <v>6080353.5647999896</v>
      </c>
      <c r="I82" s="1"/>
      <c r="J82" s="1"/>
      <c r="K82" s="1"/>
      <c r="L82" s="25">
        <v>506696.13039999915</v>
      </c>
      <c r="M82" s="25">
        <v>506696.13039999915</v>
      </c>
      <c r="N82" s="25">
        <v>506696.13039999915</v>
      </c>
      <c r="O82" s="33">
        <f t="shared" si="39"/>
        <v>1520088.3911999974</v>
      </c>
      <c r="P82" s="25">
        <v>506696.13039999915</v>
      </c>
      <c r="Q82" s="25">
        <v>506696.13039999915</v>
      </c>
      <c r="R82" s="25">
        <v>506696.13039999915</v>
      </c>
      <c r="S82" s="33">
        <f t="shared" si="40"/>
        <v>1520088.3911999974</v>
      </c>
      <c r="T82" s="25">
        <v>506696.13039999915</v>
      </c>
      <c r="U82" s="25">
        <v>506696.13039999915</v>
      </c>
      <c r="V82" s="25">
        <v>506696.13039999915</v>
      </c>
      <c r="W82" s="33">
        <f t="shared" si="41"/>
        <v>1520088.3911999974</v>
      </c>
      <c r="X82" s="25">
        <v>506696.13039999915</v>
      </c>
      <c r="Y82" s="25">
        <v>506696.13039999915</v>
      </c>
      <c r="Z82" s="25">
        <v>506696.13039999915</v>
      </c>
      <c r="AA82" s="33">
        <f t="shared" si="42"/>
        <v>1520088.3911999974</v>
      </c>
    </row>
    <row r="83" spans="2:27" x14ac:dyDescent="0.25">
      <c r="B83" s="12" t="s">
        <v>132</v>
      </c>
      <c r="C83" s="1"/>
      <c r="D83" s="4" t="s">
        <v>133</v>
      </c>
      <c r="E83" s="21"/>
      <c r="F83" s="29">
        <v>546790</v>
      </c>
      <c r="G83" s="24"/>
      <c r="H83" s="29">
        <v>568126.58677685901</v>
      </c>
      <c r="I83" s="1"/>
      <c r="J83" s="1"/>
      <c r="K83" s="1"/>
      <c r="L83" s="25">
        <v>47343.882231404918</v>
      </c>
      <c r="M83" s="25">
        <v>47343.882231404918</v>
      </c>
      <c r="N83" s="25">
        <v>47343.882231404918</v>
      </c>
      <c r="O83" s="33">
        <f t="shared" si="39"/>
        <v>142031.64669421475</v>
      </c>
      <c r="P83" s="25">
        <v>47343.882231404918</v>
      </c>
      <c r="Q83" s="25">
        <v>47343.882231404918</v>
      </c>
      <c r="R83" s="25">
        <v>47343.882231404918</v>
      </c>
      <c r="S83" s="33">
        <f t="shared" si="40"/>
        <v>142031.64669421475</v>
      </c>
      <c r="T83" s="25">
        <v>47343.882231404918</v>
      </c>
      <c r="U83" s="25">
        <v>47343.882231404918</v>
      </c>
      <c r="V83" s="25">
        <v>47343.882231404918</v>
      </c>
      <c r="W83" s="33">
        <f t="shared" si="41"/>
        <v>142031.64669421475</v>
      </c>
      <c r="X83" s="25">
        <v>47343.882231404918</v>
      </c>
      <c r="Y83" s="25">
        <v>47343.882231404918</v>
      </c>
      <c r="Z83" s="25">
        <v>47343.882231404918</v>
      </c>
      <c r="AA83" s="33">
        <f t="shared" si="42"/>
        <v>142031.64669421475</v>
      </c>
    </row>
    <row r="84" spans="2:27" x14ac:dyDescent="0.25">
      <c r="B84" s="12" t="s">
        <v>134</v>
      </c>
      <c r="C84" s="1"/>
      <c r="D84" s="4" t="s">
        <v>135</v>
      </c>
      <c r="E84" s="21"/>
      <c r="F84" s="29">
        <v>131742.549999999</v>
      </c>
      <c r="G84" s="24"/>
      <c r="H84" s="29">
        <v>146251.09508571401</v>
      </c>
      <c r="I84" s="1"/>
      <c r="J84" s="1"/>
      <c r="K84" s="1"/>
      <c r="L84" s="25">
        <v>12187.591257142834</v>
      </c>
      <c r="M84" s="25">
        <v>12187.591257142834</v>
      </c>
      <c r="N84" s="25">
        <v>12187.591257142834</v>
      </c>
      <c r="O84" s="33">
        <f t="shared" si="39"/>
        <v>36562.773771428503</v>
      </c>
      <c r="P84" s="25">
        <v>12187.591257142834</v>
      </c>
      <c r="Q84" s="25">
        <v>12187.591257142834</v>
      </c>
      <c r="R84" s="25">
        <v>12187.591257142834</v>
      </c>
      <c r="S84" s="33">
        <f t="shared" si="40"/>
        <v>36562.773771428503</v>
      </c>
      <c r="T84" s="25">
        <v>12187.591257142834</v>
      </c>
      <c r="U84" s="25">
        <v>12187.591257142834</v>
      </c>
      <c r="V84" s="25">
        <v>12187.591257142834</v>
      </c>
      <c r="W84" s="33">
        <f t="shared" si="41"/>
        <v>36562.773771428503</v>
      </c>
      <c r="X84" s="25">
        <v>12187.591257142834</v>
      </c>
      <c r="Y84" s="25">
        <v>12187.591257142834</v>
      </c>
      <c r="Z84" s="25">
        <v>12187.591257142834</v>
      </c>
      <c r="AA84" s="33">
        <f t="shared" si="42"/>
        <v>36562.773771428503</v>
      </c>
    </row>
    <row r="85" spans="2:27" x14ac:dyDescent="0.25">
      <c r="B85" s="12" t="s">
        <v>136</v>
      </c>
      <c r="C85" s="1"/>
      <c r="D85" s="4" t="s">
        <v>137</v>
      </c>
      <c r="E85" s="21"/>
      <c r="F85" s="29">
        <v>199040</v>
      </c>
      <c r="G85" s="24"/>
      <c r="H85" s="29">
        <v>210891.33142857099</v>
      </c>
      <c r="I85" s="1"/>
      <c r="J85" s="1"/>
      <c r="K85" s="1"/>
      <c r="L85" s="25">
        <v>17574.277619047582</v>
      </c>
      <c r="M85" s="25">
        <v>17574.277619047582</v>
      </c>
      <c r="N85" s="25">
        <v>17574.277619047582</v>
      </c>
      <c r="O85" s="33">
        <f t="shared" si="39"/>
        <v>52722.832857142741</v>
      </c>
      <c r="P85" s="25">
        <v>17574.277619047582</v>
      </c>
      <c r="Q85" s="25">
        <v>17574.277619047582</v>
      </c>
      <c r="R85" s="25">
        <v>17574.277619047582</v>
      </c>
      <c r="S85" s="33">
        <f t="shared" si="40"/>
        <v>52722.832857142741</v>
      </c>
      <c r="T85" s="25">
        <v>17574.277619047582</v>
      </c>
      <c r="U85" s="25">
        <v>17574.277619047582</v>
      </c>
      <c r="V85" s="25">
        <v>17574.277619047582</v>
      </c>
      <c r="W85" s="33">
        <f t="shared" si="41"/>
        <v>52722.832857142741</v>
      </c>
      <c r="X85" s="25">
        <v>17574.277619047582</v>
      </c>
      <c r="Y85" s="25">
        <v>17574.277619047582</v>
      </c>
      <c r="Z85" s="25">
        <v>17574.277619047582</v>
      </c>
      <c r="AA85" s="33">
        <f t="shared" si="42"/>
        <v>52722.832857142741</v>
      </c>
    </row>
    <row r="86" spans="2:27" x14ac:dyDescent="0.25">
      <c r="B86" s="12" t="s">
        <v>138</v>
      </c>
      <c r="C86" s="1"/>
      <c r="D86" s="4" t="s">
        <v>139</v>
      </c>
      <c r="E86" s="21"/>
      <c r="F86" s="29">
        <v>542890.5</v>
      </c>
      <c r="G86" s="24"/>
      <c r="H86" s="29">
        <v>662989.93485714204</v>
      </c>
      <c r="I86" s="1"/>
      <c r="J86" s="1"/>
      <c r="K86" s="1"/>
      <c r="L86" s="25">
        <v>55249.16123809517</v>
      </c>
      <c r="M86" s="25">
        <v>55249.16123809517</v>
      </c>
      <c r="N86" s="25">
        <v>55249.16123809517</v>
      </c>
      <c r="O86" s="33">
        <f t="shared" si="39"/>
        <v>165747.48371428551</v>
      </c>
      <c r="P86" s="25">
        <v>55249.16123809517</v>
      </c>
      <c r="Q86" s="25">
        <v>55249.16123809517</v>
      </c>
      <c r="R86" s="25">
        <v>55249.16123809517</v>
      </c>
      <c r="S86" s="33">
        <f t="shared" si="40"/>
        <v>165747.48371428551</v>
      </c>
      <c r="T86" s="25">
        <v>55249.16123809517</v>
      </c>
      <c r="U86" s="25">
        <v>55249.16123809517</v>
      </c>
      <c r="V86" s="25">
        <v>55249.16123809517</v>
      </c>
      <c r="W86" s="33">
        <f t="shared" si="41"/>
        <v>165747.48371428551</v>
      </c>
      <c r="X86" s="25">
        <v>55249.16123809517</v>
      </c>
      <c r="Y86" s="25">
        <v>55249.16123809517</v>
      </c>
      <c r="Z86" s="25">
        <v>55249.16123809517</v>
      </c>
      <c r="AA86" s="33">
        <f t="shared" si="42"/>
        <v>165747.48371428551</v>
      </c>
    </row>
    <row r="87" spans="2:27" x14ac:dyDescent="0.25">
      <c r="B87" s="12" t="s">
        <v>140</v>
      </c>
      <c r="C87" s="1"/>
      <c r="D87" s="4" t="s">
        <v>141</v>
      </c>
      <c r="E87" s="21"/>
      <c r="F87" s="29">
        <v>401200</v>
      </c>
      <c r="G87" s="24"/>
      <c r="H87" s="29">
        <v>414600</v>
      </c>
      <c r="I87" s="1"/>
      <c r="J87" s="1"/>
      <c r="K87" s="1"/>
      <c r="L87" s="25">
        <v>34550</v>
      </c>
      <c r="M87" s="25">
        <v>34550</v>
      </c>
      <c r="N87" s="25">
        <v>34550</v>
      </c>
      <c r="O87" s="33">
        <f t="shared" si="39"/>
        <v>103650</v>
      </c>
      <c r="P87" s="25">
        <v>34550</v>
      </c>
      <c r="Q87" s="25">
        <v>34550</v>
      </c>
      <c r="R87" s="25">
        <v>34550</v>
      </c>
      <c r="S87" s="33">
        <f t="shared" si="40"/>
        <v>103650</v>
      </c>
      <c r="T87" s="25">
        <v>34550</v>
      </c>
      <c r="U87" s="25">
        <v>34550</v>
      </c>
      <c r="V87" s="25">
        <v>34550</v>
      </c>
      <c r="W87" s="33">
        <f t="shared" si="41"/>
        <v>103650</v>
      </c>
      <c r="X87" s="25">
        <v>34550</v>
      </c>
      <c r="Y87" s="25">
        <v>34550</v>
      </c>
      <c r="Z87" s="25">
        <v>34550</v>
      </c>
      <c r="AA87" s="33">
        <f t="shared" si="42"/>
        <v>103650</v>
      </c>
    </row>
    <row r="88" spans="2:27" x14ac:dyDescent="0.25">
      <c r="B88" s="12" t="s">
        <v>142</v>
      </c>
      <c r="C88" s="14"/>
      <c r="D88" s="13" t="s">
        <v>143</v>
      </c>
      <c r="E88" s="14"/>
      <c r="F88" s="26">
        <v>117720</v>
      </c>
      <c r="G88" s="30"/>
      <c r="H88" s="26">
        <v>518650</v>
      </c>
      <c r="I88" s="1"/>
      <c r="J88" s="1"/>
      <c r="K88" s="1"/>
      <c r="L88" s="25">
        <v>43220.833333333336</v>
      </c>
      <c r="M88" s="25">
        <v>43220.833333333336</v>
      </c>
      <c r="N88" s="25">
        <v>43220.833333333336</v>
      </c>
      <c r="O88" s="33">
        <f t="shared" si="39"/>
        <v>129662.5</v>
      </c>
      <c r="P88" s="25">
        <v>43220.833333333336</v>
      </c>
      <c r="Q88" s="25">
        <v>43220.833333333336</v>
      </c>
      <c r="R88" s="25">
        <v>43220.833333333336</v>
      </c>
      <c r="S88" s="33">
        <f t="shared" si="40"/>
        <v>129662.5</v>
      </c>
      <c r="T88" s="25">
        <v>43220.833333333336</v>
      </c>
      <c r="U88" s="25">
        <v>43220.833333333336</v>
      </c>
      <c r="V88" s="25">
        <v>43220.833333333336</v>
      </c>
      <c r="W88" s="33">
        <f t="shared" si="41"/>
        <v>129662.5</v>
      </c>
      <c r="X88" s="25">
        <v>43220.833333333336</v>
      </c>
      <c r="Y88" s="25">
        <v>43220.833333333336</v>
      </c>
      <c r="Z88" s="25">
        <v>43220.833333333336</v>
      </c>
      <c r="AA88" s="33">
        <f t="shared" si="42"/>
        <v>129662.5</v>
      </c>
    </row>
    <row r="89" spans="2:27" x14ac:dyDescent="0.25">
      <c r="B89" s="15"/>
      <c r="C89" s="1"/>
      <c r="D89" s="4" t="s">
        <v>36</v>
      </c>
      <c r="E89" s="1"/>
      <c r="F89" s="24">
        <f>SUM(F75:F88)</f>
        <v>14700723.153199999</v>
      </c>
      <c r="G89" s="24"/>
      <c r="H89" s="24">
        <f>SUM(H75:H88)</f>
        <v>14924786.112948272</v>
      </c>
      <c r="I89" s="1"/>
      <c r="J89" s="1"/>
      <c r="K89" s="1"/>
      <c r="L89" s="27">
        <f t="shared" ref="L89:AA89" si="43">SUM(L75:L88)</f>
        <v>1243732.1760790232</v>
      </c>
      <c r="M89" s="27">
        <f t="shared" si="43"/>
        <v>1243732.1760790232</v>
      </c>
      <c r="N89" s="27">
        <f t="shared" si="43"/>
        <v>1243732.1760790232</v>
      </c>
      <c r="O89" s="27">
        <f t="shared" si="43"/>
        <v>3731196.5282370681</v>
      </c>
      <c r="P89" s="27">
        <f t="shared" si="43"/>
        <v>1243732.1760790232</v>
      </c>
      <c r="Q89" s="27">
        <f t="shared" si="43"/>
        <v>1243732.1760790232</v>
      </c>
      <c r="R89" s="27">
        <f t="shared" si="43"/>
        <v>1243732.1760790232</v>
      </c>
      <c r="S89" s="27">
        <f t="shared" si="43"/>
        <v>3731196.5282370681</v>
      </c>
      <c r="T89" s="27">
        <f t="shared" si="43"/>
        <v>1243732.1760790232</v>
      </c>
      <c r="U89" s="27">
        <f t="shared" si="43"/>
        <v>1243732.1760790232</v>
      </c>
      <c r="V89" s="27">
        <f t="shared" si="43"/>
        <v>1243732.1760790232</v>
      </c>
      <c r="W89" s="27">
        <f t="shared" si="43"/>
        <v>3731196.5282370681</v>
      </c>
      <c r="X89" s="27">
        <f t="shared" si="43"/>
        <v>1243732.1760790232</v>
      </c>
      <c r="Y89" s="27">
        <f t="shared" si="43"/>
        <v>1243732.1760790232</v>
      </c>
      <c r="Z89" s="27">
        <f t="shared" si="43"/>
        <v>1243732.1760790232</v>
      </c>
      <c r="AA89" s="27">
        <f t="shared" si="43"/>
        <v>3731196.5282370681</v>
      </c>
    </row>
    <row r="90" spans="2:27" x14ac:dyDescent="0.25">
      <c r="B90" s="15"/>
      <c r="C90" s="1"/>
      <c r="D90" s="4"/>
      <c r="E90" s="1"/>
      <c r="F90" s="23"/>
      <c r="G90" s="24"/>
      <c r="H90" s="23"/>
      <c r="I90" s="1"/>
      <c r="J90" s="1"/>
      <c r="K90" s="1"/>
      <c r="L90" s="24"/>
      <c r="M90" s="24"/>
      <c r="N90" s="24"/>
      <c r="O90" s="34"/>
      <c r="P90" s="24"/>
      <c r="Q90" s="24"/>
      <c r="R90" s="24"/>
      <c r="S90" s="34"/>
      <c r="T90" s="24"/>
      <c r="U90" s="24"/>
      <c r="V90" s="24"/>
      <c r="W90" s="34"/>
      <c r="X90" s="24"/>
      <c r="Y90" s="24"/>
      <c r="Z90" s="24"/>
      <c r="AA90" s="34"/>
    </row>
    <row r="91" spans="2:27" x14ac:dyDescent="0.25">
      <c r="B91" s="15"/>
      <c r="C91" s="1"/>
      <c r="D91" s="4"/>
      <c r="E91" s="1"/>
      <c r="F91" s="23"/>
      <c r="G91" s="24"/>
      <c r="H91" s="23"/>
      <c r="I91" s="1"/>
      <c r="J91" s="1"/>
      <c r="K91" s="1"/>
      <c r="L91" s="24"/>
      <c r="M91" s="24"/>
      <c r="N91" s="24"/>
      <c r="O91" s="34"/>
      <c r="P91" s="24"/>
      <c r="Q91" s="24"/>
      <c r="R91" s="24"/>
      <c r="S91" s="34"/>
      <c r="T91" s="24"/>
      <c r="U91" s="24"/>
      <c r="V91" s="24"/>
      <c r="W91" s="34"/>
      <c r="X91" s="24"/>
      <c r="Y91" s="24"/>
      <c r="Z91" s="24"/>
      <c r="AA91" s="34"/>
    </row>
    <row r="92" spans="2:27" x14ac:dyDescent="0.25">
      <c r="B92" s="15"/>
      <c r="C92" s="7" t="s">
        <v>37</v>
      </c>
      <c r="D92" s="4"/>
      <c r="E92" s="1"/>
      <c r="F92" s="23"/>
      <c r="G92" s="24"/>
      <c r="H92" s="23"/>
      <c r="I92" s="1"/>
      <c r="J92" s="1"/>
      <c r="K92" s="1"/>
      <c r="L92" s="24"/>
      <c r="M92" s="24"/>
      <c r="N92" s="24"/>
      <c r="O92" s="34"/>
      <c r="P92" s="24"/>
      <c r="Q92" s="24"/>
      <c r="R92" s="24"/>
      <c r="S92" s="34"/>
      <c r="T92" s="24"/>
      <c r="U92" s="24"/>
      <c r="V92" s="24"/>
      <c r="W92" s="34"/>
      <c r="X92" s="24"/>
      <c r="Y92" s="24"/>
      <c r="Z92" s="24"/>
      <c r="AA92" s="34"/>
    </row>
    <row r="93" spans="2:27" x14ac:dyDescent="0.25">
      <c r="B93" s="12" t="s">
        <v>144</v>
      </c>
      <c r="C93" s="1"/>
      <c r="D93" s="4" t="s">
        <v>145</v>
      </c>
      <c r="E93" s="1"/>
      <c r="F93" s="23">
        <v>196601</v>
      </c>
      <c r="G93" s="24"/>
      <c r="H93" s="23">
        <v>246276.35</v>
      </c>
      <c r="I93" s="1"/>
      <c r="J93" s="1"/>
      <c r="K93" s="1"/>
      <c r="L93" s="25">
        <v>20523.029166666667</v>
      </c>
      <c r="M93" s="25">
        <v>20523.029166666667</v>
      </c>
      <c r="N93" s="25">
        <v>20523.029166666667</v>
      </c>
      <c r="O93" s="33">
        <f t="shared" ref="O93:O102" si="44">SUM(L93:N93)</f>
        <v>61569.087500000001</v>
      </c>
      <c r="P93" s="25">
        <v>20523.029166666667</v>
      </c>
      <c r="Q93" s="25">
        <v>20523.029166666667</v>
      </c>
      <c r="R93" s="25">
        <v>20523.029166666667</v>
      </c>
      <c r="S93" s="33">
        <f t="shared" ref="S93:S102" si="45">SUM(P93:R93)</f>
        <v>61569.087500000001</v>
      </c>
      <c r="T93" s="25">
        <v>20523.029166666667</v>
      </c>
      <c r="U93" s="25">
        <v>20523.029166666667</v>
      </c>
      <c r="V93" s="25">
        <v>20523.029166666667</v>
      </c>
      <c r="W93" s="33">
        <f t="shared" ref="W93:W102" si="46">SUM(T93:V93)</f>
        <v>61569.087500000001</v>
      </c>
      <c r="X93" s="25">
        <v>20523.029166666667</v>
      </c>
      <c r="Y93" s="25">
        <v>20523.029166666667</v>
      </c>
      <c r="Z93" s="25">
        <v>20523.029166666667</v>
      </c>
      <c r="AA93" s="33">
        <f t="shared" ref="AA93:AA102" si="47">SUM(X93:Z93)</f>
        <v>61569.087500000001</v>
      </c>
    </row>
    <row r="94" spans="2:27" x14ac:dyDescent="0.25">
      <c r="B94" s="12" t="s">
        <v>146</v>
      </c>
      <c r="C94" s="1"/>
      <c r="D94" s="4" t="s">
        <v>147</v>
      </c>
      <c r="E94" s="1"/>
      <c r="F94" s="23">
        <v>159163.67000000001</v>
      </c>
      <c r="G94" s="24"/>
      <c r="H94" s="23">
        <v>161299.97</v>
      </c>
      <c r="I94" s="1"/>
      <c r="J94" s="1"/>
      <c r="K94" s="1"/>
      <c r="L94" s="25">
        <v>13441.664166666667</v>
      </c>
      <c r="M94" s="25">
        <v>13441.664166666667</v>
      </c>
      <c r="N94" s="25">
        <v>13441.664166666667</v>
      </c>
      <c r="O94" s="33">
        <f t="shared" si="44"/>
        <v>40324.9925</v>
      </c>
      <c r="P94" s="25">
        <v>13441.664166666667</v>
      </c>
      <c r="Q94" s="25">
        <v>13441.664166666667</v>
      </c>
      <c r="R94" s="25">
        <v>13441.664166666667</v>
      </c>
      <c r="S94" s="33">
        <f t="shared" si="45"/>
        <v>40324.9925</v>
      </c>
      <c r="T94" s="25">
        <v>13441.664166666667</v>
      </c>
      <c r="U94" s="25">
        <v>13441.664166666667</v>
      </c>
      <c r="V94" s="25">
        <v>13441.664166666667</v>
      </c>
      <c r="W94" s="33">
        <f t="shared" si="46"/>
        <v>40324.9925</v>
      </c>
      <c r="X94" s="25">
        <v>13441.664166666667</v>
      </c>
      <c r="Y94" s="25">
        <v>13441.664166666667</v>
      </c>
      <c r="Z94" s="25">
        <v>13441.664166666667</v>
      </c>
      <c r="AA94" s="33">
        <f t="shared" si="47"/>
        <v>40324.9925</v>
      </c>
    </row>
    <row r="95" spans="2:27" x14ac:dyDescent="0.25">
      <c r="B95" s="12" t="s">
        <v>148</v>
      </c>
      <c r="C95" s="1"/>
      <c r="D95" s="4" t="s">
        <v>149</v>
      </c>
      <c r="E95" s="1"/>
      <c r="F95" s="23">
        <v>874427</v>
      </c>
      <c r="G95" s="24"/>
      <c r="H95" s="23">
        <v>375858</v>
      </c>
      <c r="I95" s="1"/>
      <c r="J95" s="1"/>
      <c r="K95" s="1"/>
      <c r="L95" s="25">
        <v>31321.5</v>
      </c>
      <c r="M95" s="25">
        <v>31321.5</v>
      </c>
      <c r="N95" s="25">
        <v>31321.5</v>
      </c>
      <c r="O95" s="33">
        <f t="shared" si="44"/>
        <v>93964.5</v>
      </c>
      <c r="P95" s="25">
        <v>31321.5</v>
      </c>
      <c r="Q95" s="25">
        <v>31321.5</v>
      </c>
      <c r="R95" s="25">
        <v>31321.5</v>
      </c>
      <c r="S95" s="33">
        <f t="shared" si="45"/>
        <v>93964.5</v>
      </c>
      <c r="T95" s="25">
        <v>31321.5</v>
      </c>
      <c r="U95" s="25">
        <v>31321.5</v>
      </c>
      <c r="V95" s="25">
        <v>31321.5</v>
      </c>
      <c r="W95" s="33">
        <f t="shared" si="46"/>
        <v>93964.5</v>
      </c>
      <c r="X95" s="25">
        <v>31321.5</v>
      </c>
      <c r="Y95" s="25">
        <v>31321.5</v>
      </c>
      <c r="Z95" s="25">
        <v>31321.5</v>
      </c>
      <c r="AA95" s="33">
        <f t="shared" si="47"/>
        <v>93964.5</v>
      </c>
    </row>
    <row r="96" spans="2:27" x14ac:dyDescent="0.25">
      <c r="B96" s="12" t="s">
        <v>150</v>
      </c>
      <c r="C96" s="1"/>
      <c r="D96" s="4" t="s">
        <v>151</v>
      </c>
      <c r="E96" s="1"/>
      <c r="F96" s="23">
        <v>877053.15</v>
      </c>
      <c r="G96" s="24"/>
      <c r="H96" s="23">
        <v>1141067</v>
      </c>
      <c r="I96" s="1"/>
      <c r="J96" s="1"/>
      <c r="K96" s="1"/>
      <c r="L96" s="25">
        <v>95088.916666666672</v>
      </c>
      <c r="M96" s="25">
        <v>95088.916666666672</v>
      </c>
      <c r="N96" s="25">
        <v>95088.916666666672</v>
      </c>
      <c r="O96" s="33">
        <f t="shared" si="44"/>
        <v>285266.75</v>
      </c>
      <c r="P96" s="25">
        <v>95088.916666666672</v>
      </c>
      <c r="Q96" s="25">
        <v>95088.916666666672</v>
      </c>
      <c r="R96" s="25">
        <v>95088.916666666672</v>
      </c>
      <c r="S96" s="33">
        <f t="shared" si="45"/>
        <v>285266.75</v>
      </c>
      <c r="T96" s="25">
        <v>95088.916666666672</v>
      </c>
      <c r="U96" s="25">
        <v>95088.916666666672</v>
      </c>
      <c r="V96" s="25">
        <v>95088.916666666672</v>
      </c>
      <c r="W96" s="33">
        <f t="shared" si="46"/>
        <v>285266.75</v>
      </c>
      <c r="X96" s="25">
        <v>95088.916666666672</v>
      </c>
      <c r="Y96" s="25">
        <v>95088.916666666672</v>
      </c>
      <c r="Z96" s="25">
        <v>95088.916666666672</v>
      </c>
      <c r="AA96" s="33">
        <f t="shared" si="47"/>
        <v>285266.75</v>
      </c>
    </row>
    <row r="97" spans="2:27" x14ac:dyDescent="0.25">
      <c r="B97" s="12" t="s">
        <v>152</v>
      </c>
      <c r="C97" s="1"/>
      <c r="D97" s="4" t="s">
        <v>153</v>
      </c>
      <c r="E97" s="1"/>
      <c r="F97" s="23">
        <v>810926</v>
      </c>
      <c r="G97" s="24"/>
      <c r="H97" s="23">
        <v>826520.4</v>
      </c>
      <c r="I97" s="1"/>
      <c r="J97" s="1"/>
      <c r="K97" s="1"/>
      <c r="L97" s="25">
        <v>68876.7</v>
      </c>
      <c r="M97" s="25">
        <v>68876.7</v>
      </c>
      <c r="N97" s="25">
        <v>68876.7</v>
      </c>
      <c r="O97" s="33">
        <f t="shared" si="44"/>
        <v>206630.09999999998</v>
      </c>
      <c r="P97" s="25">
        <v>68876.7</v>
      </c>
      <c r="Q97" s="25">
        <v>68876.7</v>
      </c>
      <c r="R97" s="25">
        <v>68876.7</v>
      </c>
      <c r="S97" s="33">
        <f t="shared" si="45"/>
        <v>206630.09999999998</v>
      </c>
      <c r="T97" s="25">
        <v>68876.7</v>
      </c>
      <c r="U97" s="25">
        <v>68876.7</v>
      </c>
      <c r="V97" s="25">
        <v>68876.7</v>
      </c>
      <c r="W97" s="33">
        <f t="shared" si="46"/>
        <v>206630.09999999998</v>
      </c>
      <c r="X97" s="25">
        <v>68876.7</v>
      </c>
      <c r="Y97" s="25">
        <v>68876.7</v>
      </c>
      <c r="Z97" s="25">
        <v>68876.7</v>
      </c>
      <c r="AA97" s="33">
        <f t="shared" si="47"/>
        <v>206630.09999999998</v>
      </c>
    </row>
    <row r="98" spans="2:27" x14ac:dyDescent="0.25">
      <c r="B98" s="12" t="s">
        <v>154</v>
      </c>
      <c r="C98" s="1"/>
      <c r="D98" s="4" t="s">
        <v>155</v>
      </c>
      <c r="E98" s="1"/>
      <c r="F98" s="23">
        <v>631970</v>
      </c>
      <c r="G98" s="24"/>
      <c r="H98" s="23">
        <v>610268</v>
      </c>
      <c r="I98" s="1"/>
      <c r="J98" s="1"/>
      <c r="K98" s="1"/>
      <c r="L98" s="25">
        <v>50855.666666666664</v>
      </c>
      <c r="M98" s="25">
        <v>50855.666666666664</v>
      </c>
      <c r="N98" s="25">
        <v>50855.666666666664</v>
      </c>
      <c r="O98" s="33">
        <f t="shared" si="44"/>
        <v>152567</v>
      </c>
      <c r="P98" s="25">
        <v>50855.666666666664</v>
      </c>
      <c r="Q98" s="25">
        <v>50855.666666666664</v>
      </c>
      <c r="R98" s="25">
        <v>50855.666666666664</v>
      </c>
      <c r="S98" s="33">
        <f t="shared" si="45"/>
        <v>152567</v>
      </c>
      <c r="T98" s="25">
        <v>50855.666666666664</v>
      </c>
      <c r="U98" s="25">
        <v>50855.666666666664</v>
      </c>
      <c r="V98" s="25">
        <v>50855.666666666664</v>
      </c>
      <c r="W98" s="33">
        <f t="shared" si="46"/>
        <v>152567</v>
      </c>
      <c r="X98" s="25">
        <v>50855.666666666664</v>
      </c>
      <c r="Y98" s="25">
        <v>50855.666666666664</v>
      </c>
      <c r="Z98" s="25">
        <v>50855.666666666664</v>
      </c>
      <c r="AA98" s="33">
        <f t="shared" si="47"/>
        <v>152567</v>
      </c>
    </row>
    <row r="99" spans="2:27" x14ac:dyDescent="0.25">
      <c r="B99" s="12" t="s">
        <v>156</v>
      </c>
      <c r="C99" s="1"/>
      <c r="D99" s="4" t="s">
        <v>157</v>
      </c>
      <c r="E99" s="1"/>
      <c r="F99" s="23">
        <v>33100</v>
      </c>
      <c r="G99" s="24"/>
      <c r="H99" s="23">
        <v>32800</v>
      </c>
      <c r="I99" s="1"/>
      <c r="J99" s="1"/>
      <c r="K99" s="1"/>
      <c r="L99" s="25">
        <v>2733.3333333333335</v>
      </c>
      <c r="M99" s="25">
        <v>2733.3333333333335</v>
      </c>
      <c r="N99" s="25">
        <v>2733.3333333333335</v>
      </c>
      <c r="O99" s="33">
        <f t="shared" si="44"/>
        <v>8200</v>
      </c>
      <c r="P99" s="25">
        <v>2733.3333333333335</v>
      </c>
      <c r="Q99" s="25">
        <v>2733.3333333333335</v>
      </c>
      <c r="R99" s="25">
        <v>2733.3333333333335</v>
      </c>
      <c r="S99" s="33">
        <f t="shared" si="45"/>
        <v>8200</v>
      </c>
      <c r="T99" s="25">
        <v>2733.3333333333335</v>
      </c>
      <c r="U99" s="25">
        <v>2733.3333333333335</v>
      </c>
      <c r="V99" s="25">
        <v>2733.3333333333335</v>
      </c>
      <c r="W99" s="33">
        <f t="shared" si="46"/>
        <v>8200</v>
      </c>
      <c r="X99" s="25">
        <v>2733.3333333333335</v>
      </c>
      <c r="Y99" s="25">
        <v>2733.3333333333335</v>
      </c>
      <c r="Z99" s="25">
        <v>2733.3333333333335</v>
      </c>
      <c r="AA99" s="33">
        <f t="shared" si="47"/>
        <v>8200</v>
      </c>
    </row>
    <row r="100" spans="2:27" x14ac:dyDescent="0.25">
      <c r="B100" s="12" t="s">
        <v>158</v>
      </c>
      <c r="C100" s="1"/>
      <c r="D100" s="4" t="s">
        <v>159</v>
      </c>
      <c r="E100" s="1"/>
      <c r="F100" s="23">
        <v>415000</v>
      </c>
      <c r="G100" s="24"/>
      <c r="H100" s="23">
        <v>510669</v>
      </c>
      <c r="I100" s="1"/>
      <c r="J100" s="1"/>
      <c r="K100" s="1"/>
      <c r="L100" s="25">
        <v>42555.75</v>
      </c>
      <c r="M100" s="25">
        <v>42555.75</v>
      </c>
      <c r="N100" s="25">
        <v>42555.75</v>
      </c>
      <c r="O100" s="33">
        <f t="shared" si="44"/>
        <v>127667.25</v>
      </c>
      <c r="P100" s="25">
        <v>42555.75</v>
      </c>
      <c r="Q100" s="25">
        <v>42555.75</v>
      </c>
      <c r="R100" s="25">
        <v>42555.75</v>
      </c>
      <c r="S100" s="33">
        <f t="shared" si="45"/>
        <v>127667.25</v>
      </c>
      <c r="T100" s="25">
        <v>42555.75</v>
      </c>
      <c r="U100" s="25">
        <v>42555.75</v>
      </c>
      <c r="V100" s="25">
        <v>42555.75</v>
      </c>
      <c r="W100" s="33">
        <f t="shared" si="46"/>
        <v>127667.25</v>
      </c>
      <c r="X100" s="25">
        <v>42555.75</v>
      </c>
      <c r="Y100" s="25">
        <v>42555.75</v>
      </c>
      <c r="Z100" s="25">
        <v>42555.75</v>
      </c>
      <c r="AA100" s="33">
        <f t="shared" si="47"/>
        <v>127667.25</v>
      </c>
    </row>
    <row r="101" spans="2:27" x14ac:dyDescent="0.25">
      <c r="B101" s="12" t="s">
        <v>160</v>
      </c>
      <c r="C101" s="1"/>
      <c r="D101" s="4" t="s">
        <v>161</v>
      </c>
      <c r="E101" s="1"/>
      <c r="F101" s="23">
        <v>352536</v>
      </c>
      <c r="G101" s="24"/>
      <c r="H101" s="23">
        <v>406944</v>
      </c>
      <c r="I101" s="1"/>
      <c r="J101" s="1"/>
      <c r="K101" s="1"/>
      <c r="L101" s="25">
        <v>33912</v>
      </c>
      <c r="M101" s="25">
        <v>33912</v>
      </c>
      <c r="N101" s="25">
        <v>33912</v>
      </c>
      <c r="O101" s="33">
        <f t="shared" si="44"/>
        <v>101736</v>
      </c>
      <c r="P101" s="25">
        <v>33912</v>
      </c>
      <c r="Q101" s="25">
        <v>33912</v>
      </c>
      <c r="R101" s="25">
        <v>33912</v>
      </c>
      <c r="S101" s="33">
        <f t="shared" si="45"/>
        <v>101736</v>
      </c>
      <c r="T101" s="25">
        <v>33912</v>
      </c>
      <c r="U101" s="25">
        <v>33912</v>
      </c>
      <c r="V101" s="25">
        <v>33912</v>
      </c>
      <c r="W101" s="33">
        <f t="shared" si="46"/>
        <v>101736</v>
      </c>
      <c r="X101" s="25">
        <v>33912</v>
      </c>
      <c r="Y101" s="25">
        <v>33912</v>
      </c>
      <c r="Z101" s="25">
        <v>33912</v>
      </c>
      <c r="AA101" s="33">
        <f t="shared" si="47"/>
        <v>101736</v>
      </c>
    </row>
    <row r="102" spans="2:27" x14ac:dyDescent="0.25">
      <c r="B102" s="12" t="s">
        <v>162</v>
      </c>
      <c r="C102" s="14"/>
      <c r="D102" s="13" t="s">
        <v>163</v>
      </c>
      <c r="E102" s="14"/>
      <c r="F102" s="26">
        <v>25700</v>
      </c>
      <c r="G102" s="30"/>
      <c r="H102" s="26">
        <v>56200</v>
      </c>
      <c r="I102" s="1"/>
      <c r="J102" s="1"/>
      <c r="K102" s="1"/>
      <c r="L102" s="25">
        <v>4683.333333333333</v>
      </c>
      <c r="M102" s="25">
        <v>4683.333333333333</v>
      </c>
      <c r="N102" s="25">
        <v>4683.333333333333</v>
      </c>
      <c r="O102" s="33">
        <f t="shared" si="44"/>
        <v>14050</v>
      </c>
      <c r="P102" s="25">
        <v>4683.333333333333</v>
      </c>
      <c r="Q102" s="25">
        <v>4683.333333333333</v>
      </c>
      <c r="R102" s="25">
        <v>4683.333333333333</v>
      </c>
      <c r="S102" s="33">
        <f t="shared" si="45"/>
        <v>14050</v>
      </c>
      <c r="T102" s="25">
        <v>4683.333333333333</v>
      </c>
      <c r="U102" s="25">
        <v>4683.333333333333</v>
      </c>
      <c r="V102" s="25">
        <v>4683.333333333333</v>
      </c>
      <c r="W102" s="33">
        <f t="shared" si="46"/>
        <v>14050</v>
      </c>
      <c r="X102" s="25">
        <v>4683.333333333333</v>
      </c>
      <c r="Y102" s="25">
        <v>4683.333333333333</v>
      </c>
      <c r="Z102" s="25">
        <v>4683.333333333333</v>
      </c>
      <c r="AA102" s="33">
        <f t="shared" si="47"/>
        <v>14050</v>
      </c>
    </row>
    <row r="103" spans="2:27" x14ac:dyDescent="0.25">
      <c r="B103" s="15"/>
      <c r="C103" s="1"/>
      <c r="D103" s="4" t="s">
        <v>38</v>
      </c>
      <c r="E103" s="1"/>
      <c r="F103" s="24">
        <f>SUM(F93:F102)</f>
        <v>4376476.82</v>
      </c>
      <c r="G103" s="24"/>
      <c r="H103" s="24">
        <f>SUM(H93:H102)</f>
        <v>4367902.7200000007</v>
      </c>
      <c r="I103" s="1"/>
      <c r="J103" s="1"/>
      <c r="K103" s="1"/>
      <c r="L103" s="27">
        <f t="shared" ref="L103:AA103" si="48">SUM(L93:L102)</f>
        <v>363991.89333333331</v>
      </c>
      <c r="M103" s="27">
        <f t="shared" si="48"/>
        <v>363991.89333333331</v>
      </c>
      <c r="N103" s="27">
        <f t="shared" si="48"/>
        <v>363991.89333333331</v>
      </c>
      <c r="O103" s="27">
        <f t="shared" si="48"/>
        <v>1091975.6799999999</v>
      </c>
      <c r="P103" s="27">
        <f t="shared" si="48"/>
        <v>363991.89333333331</v>
      </c>
      <c r="Q103" s="27">
        <f t="shared" si="48"/>
        <v>363991.89333333331</v>
      </c>
      <c r="R103" s="27">
        <f t="shared" si="48"/>
        <v>363991.89333333331</v>
      </c>
      <c r="S103" s="27">
        <f t="shared" si="48"/>
        <v>1091975.6799999999</v>
      </c>
      <c r="T103" s="27">
        <f t="shared" si="48"/>
        <v>363991.89333333331</v>
      </c>
      <c r="U103" s="27">
        <f t="shared" si="48"/>
        <v>363991.89333333331</v>
      </c>
      <c r="V103" s="27">
        <f t="shared" si="48"/>
        <v>363991.89333333331</v>
      </c>
      <c r="W103" s="27">
        <f t="shared" si="48"/>
        <v>1091975.6799999999</v>
      </c>
      <c r="X103" s="27">
        <f t="shared" si="48"/>
        <v>363991.89333333331</v>
      </c>
      <c r="Y103" s="27">
        <f t="shared" si="48"/>
        <v>363991.89333333331</v>
      </c>
      <c r="Z103" s="27">
        <f t="shared" si="48"/>
        <v>363991.89333333331</v>
      </c>
      <c r="AA103" s="27">
        <f t="shared" si="48"/>
        <v>1091975.6799999999</v>
      </c>
    </row>
    <row r="104" spans="2:27" x14ac:dyDescent="0.25">
      <c r="B104" s="15"/>
      <c r="C104" s="1"/>
      <c r="D104" s="4"/>
      <c r="E104" s="1"/>
      <c r="F104" s="23"/>
      <c r="G104" s="24"/>
      <c r="H104" s="23"/>
      <c r="I104" s="1"/>
      <c r="J104" s="1"/>
      <c r="K104" s="1"/>
      <c r="L104" s="24"/>
      <c r="M104" s="24"/>
      <c r="N104" s="24"/>
      <c r="O104" s="34"/>
      <c r="P104" s="24"/>
      <c r="Q104" s="24"/>
      <c r="R104" s="24"/>
      <c r="S104" s="34"/>
      <c r="T104" s="24"/>
      <c r="U104" s="24"/>
      <c r="V104" s="24"/>
      <c r="W104" s="34"/>
      <c r="X104" s="24"/>
      <c r="Y104" s="24"/>
      <c r="Z104" s="24"/>
      <c r="AA104" s="34"/>
    </row>
    <row r="105" spans="2:27" x14ac:dyDescent="0.25">
      <c r="B105" s="15"/>
      <c r="C105" s="1"/>
      <c r="D105" s="4"/>
      <c r="E105" s="1"/>
      <c r="F105" s="23"/>
      <c r="G105" s="24"/>
      <c r="H105" s="23"/>
      <c r="I105" s="1"/>
      <c r="J105" s="1"/>
      <c r="K105" s="1"/>
      <c r="L105" s="24"/>
      <c r="M105" s="24"/>
      <c r="N105" s="24"/>
      <c r="O105" s="34"/>
      <c r="P105" s="24"/>
      <c r="Q105" s="24"/>
      <c r="R105" s="24"/>
      <c r="S105" s="34"/>
      <c r="T105" s="24"/>
      <c r="U105" s="24"/>
      <c r="V105" s="24"/>
      <c r="W105" s="34"/>
      <c r="X105" s="24"/>
      <c r="Y105" s="24"/>
      <c r="Z105" s="24"/>
      <c r="AA105" s="34"/>
    </row>
    <row r="106" spans="2:27" x14ac:dyDescent="0.25">
      <c r="B106" s="15"/>
      <c r="C106" s="7" t="s">
        <v>39</v>
      </c>
      <c r="D106" s="4"/>
      <c r="E106" s="1"/>
      <c r="F106" s="23"/>
      <c r="G106" s="24"/>
      <c r="H106" s="23"/>
      <c r="I106" s="1"/>
      <c r="J106" s="1"/>
      <c r="K106" s="1"/>
      <c r="L106" s="24"/>
      <c r="M106" s="24"/>
      <c r="N106" s="24"/>
      <c r="O106" s="34"/>
      <c r="P106" s="24"/>
      <c r="Q106" s="24"/>
      <c r="R106" s="24"/>
      <c r="S106" s="34"/>
      <c r="T106" s="24"/>
      <c r="U106" s="24"/>
      <c r="V106" s="24"/>
      <c r="W106" s="34"/>
      <c r="X106" s="24"/>
      <c r="Y106" s="24"/>
      <c r="Z106" s="24"/>
      <c r="AA106" s="34"/>
    </row>
    <row r="107" spans="2:27" x14ac:dyDescent="0.25">
      <c r="B107" s="12" t="s">
        <v>164</v>
      </c>
      <c r="C107" s="1"/>
      <c r="D107" s="4" t="s">
        <v>165</v>
      </c>
      <c r="E107" s="1"/>
      <c r="F107" s="23">
        <v>1758338.8</v>
      </c>
      <c r="G107" s="24"/>
      <c r="H107" s="23">
        <v>1652385.85822391</v>
      </c>
      <c r="I107" s="1"/>
      <c r="J107" s="1"/>
      <c r="K107" s="1"/>
      <c r="L107" s="25">
        <v>137698.82151865916</v>
      </c>
      <c r="M107" s="25">
        <v>137698.82151865916</v>
      </c>
      <c r="N107" s="25">
        <v>137698.82151865916</v>
      </c>
      <c r="O107" s="33">
        <f t="shared" ref="O107:O117" si="49">SUM(L107:N107)</f>
        <v>413096.46455597749</v>
      </c>
      <c r="P107" s="25">
        <v>137698.82151865916</v>
      </c>
      <c r="Q107" s="25">
        <v>137698.82151865916</v>
      </c>
      <c r="R107" s="25">
        <v>137698.82151865916</v>
      </c>
      <c r="S107" s="33">
        <f t="shared" ref="S107:S117" si="50">SUM(P107:R107)</f>
        <v>413096.46455597749</v>
      </c>
      <c r="T107" s="25">
        <v>137698.82151865916</v>
      </c>
      <c r="U107" s="25">
        <v>137698.82151865916</v>
      </c>
      <c r="V107" s="25">
        <v>137698.82151865916</v>
      </c>
      <c r="W107" s="33">
        <f t="shared" ref="W107:W117" si="51">SUM(T107:V107)</f>
        <v>413096.46455597749</v>
      </c>
      <c r="X107" s="25">
        <v>137698.82151865916</v>
      </c>
      <c r="Y107" s="25">
        <v>137698.82151865916</v>
      </c>
      <c r="Z107" s="25">
        <v>137698.82151865916</v>
      </c>
      <c r="AA107" s="33">
        <f t="shared" ref="AA107:AA117" si="52">SUM(X107:Z107)</f>
        <v>413096.46455597749</v>
      </c>
    </row>
    <row r="108" spans="2:27" x14ac:dyDescent="0.25">
      <c r="B108" s="12" t="s">
        <v>166</v>
      </c>
      <c r="C108" s="1"/>
      <c r="D108" s="4" t="s">
        <v>167</v>
      </c>
      <c r="E108" s="1"/>
      <c r="F108" s="23">
        <v>72000</v>
      </c>
      <c r="G108" s="24"/>
      <c r="H108" s="23">
        <v>93000</v>
      </c>
      <c r="I108" s="1"/>
      <c r="J108" s="1"/>
      <c r="K108" s="1"/>
      <c r="L108" s="25">
        <v>7750</v>
      </c>
      <c r="M108" s="25">
        <v>7750</v>
      </c>
      <c r="N108" s="25">
        <v>7750</v>
      </c>
      <c r="O108" s="33">
        <f t="shared" si="49"/>
        <v>23250</v>
      </c>
      <c r="P108" s="25">
        <v>7750</v>
      </c>
      <c r="Q108" s="25">
        <v>7750</v>
      </c>
      <c r="R108" s="25">
        <v>7750</v>
      </c>
      <c r="S108" s="33">
        <f t="shared" si="50"/>
        <v>23250</v>
      </c>
      <c r="T108" s="25">
        <v>7750</v>
      </c>
      <c r="U108" s="25">
        <v>7750</v>
      </c>
      <c r="V108" s="25">
        <v>7750</v>
      </c>
      <c r="W108" s="33">
        <f t="shared" si="51"/>
        <v>23250</v>
      </c>
      <c r="X108" s="25">
        <v>7750</v>
      </c>
      <c r="Y108" s="25">
        <v>7750</v>
      </c>
      <c r="Z108" s="25">
        <v>7750</v>
      </c>
      <c r="AA108" s="33">
        <f t="shared" si="52"/>
        <v>23250</v>
      </c>
    </row>
    <row r="109" spans="2:27" x14ac:dyDescent="0.25">
      <c r="B109" s="12" t="s">
        <v>168</v>
      </c>
      <c r="C109" s="1"/>
      <c r="D109" s="4" t="s">
        <v>169</v>
      </c>
      <c r="E109" s="1"/>
      <c r="F109" s="23">
        <v>1911138.3434891901</v>
      </c>
      <c r="G109" s="24"/>
      <c r="H109" s="23">
        <v>1914758.17</v>
      </c>
      <c r="I109" s="1"/>
      <c r="J109" s="1"/>
      <c r="K109" s="1"/>
      <c r="L109" s="25">
        <v>159563.18083333332</v>
      </c>
      <c r="M109" s="25">
        <v>159563.18083333332</v>
      </c>
      <c r="N109" s="25">
        <v>159563.18083333332</v>
      </c>
      <c r="O109" s="33">
        <f t="shared" si="49"/>
        <v>478689.54249999998</v>
      </c>
      <c r="P109" s="25">
        <v>159563.18083333332</v>
      </c>
      <c r="Q109" s="25">
        <v>159563.18083333332</v>
      </c>
      <c r="R109" s="25">
        <v>159563.18083333332</v>
      </c>
      <c r="S109" s="33">
        <f t="shared" si="50"/>
        <v>478689.54249999998</v>
      </c>
      <c r="T109" s="25">
        <v>159563.18083333332</v>
      </c>
      <c r="U109" s="25">
        <v>159563.18083333332</v>
      </c>
      <c r="V109" s="25">
        <v>159563.18083333332</v>
      </c>
      <c r="W109" s="33">
        <f t="shared" si="51"/>
        <v>478689.54249999998</v>
      </c>
      <c r="X109" s="25">
        <v>159563.18083333332</v>
      </c>
      <c r="Y109" s="25">
        <v>159563.18083333332</v>
      </c>
      <c r="Z109" s="25">
        <v>159563.18083333332</v>
      </c>
      <c r="AA109" s="33">
        <f t="shared" si="52"/>
        <v>478689.54249999998</v>
      </c>
    </row>
    <row r="110" spans="2:27" x14ac:dyDescent="0.25">
      <c r="B110" s="12" t="s">
        <v>170</v>
      </c>
      <c r="C110" s="1"/>
      <c r="D110" s="4" t="s">
        <v>171</v>
      </c>
      <c r="E110" s="1"/>
      <c r="F110" s="23">
        <v>1949842.44</v>
      </c>
      <c r="G110" s="24"/>
      <c r="H110" s="23">
        <v>2069458.8959999999</v>
      </c>
      <c r="I110" s="1"/>
      <c r="J110" s="1"/>
      <c r="K110" s="1"/>
      <c r="L110" s="25">
        <v>172454.908</v>
      </c>
      <c r="M110" s="25">
        <v>172454.908</v>
      </c>
      <c r="N110" s="25">
        <v>172454.908</v>
      </c>
      <c r="O110" s="33">
        <f t="shared" si="49"/>
        <v>517364.72399999999</v>
      </c>
      <c r="P110" s="25">
        <v>172454.908</v>
      </c>
      <c r="Q110" s="25">
        <v>172454.908</v>
      </c>
      <c r="R110" s="25">
        <v>172454.908</v>
      </c>
      <c r="S110" s="33">
        <f t="shared" si="50"/>
        <v>517364.72399999999</v>
      </c>
      <c r="T110" s="25">
        <v>172454.908</v>
      </c>
      <c r="U110" s="25">
        <v>172454.908</v>
      </c>
      <c r="V110" s="25">
        <v>172454.908</v>
      </c>
      <c r="W110" s="33">
        <f t="shared" si="51"/>
        <v>517364.72399999999</v>
      </c>
      <c r="X110" s="25">
        <v>172454.908</v>
      </c>
      <c r="Y110" s="25">
        <v>172454.908</v>
      </c>
      <c r="Z110" s="25">
        <v>172454.908</v>
      </c>
      <c r="AA110" s="33">
        <f t="shared" si="52"/>
        <v>517364.72399999999</v>
      </c>
    </row>
    <row r="111" spans="2:27" x14ac:dyDescent="0.25">
      <c r="B111" s="12" t="s">
        <v>172</v>
      </c>
      <c r="C111" s="1"/>
      <c r="D111" s="4" t="s">
        <v>173</v>
      </c>
      <c r="E111" s="1"/>
      <c r="F111" s="23">
        <v>140074</v>
      </c>
      <c r="G111" s="24"/>
      <c r="H111" s="23">
        <v>142550.44</v>
      </c>
      <c r="I111" s="1"/>
      <c r="J111" s="1"/>
      <c r="K111" s="1"/>
      <c r="L111" s="25">
        <v>11879.203333333333</v>
      </c>
      <c r="M111" s="25">
        <v>11879.203333333333</v>
      </c>
      <c r="N111" s="25">
        <v>11879.203333333333</v>
      </c>
      <c r="O111" s="33">
        <f t="shared" si="49"/>
        <v>35637.61</v>
      </c>
      <c r="P111" s="25">
        <v>11879.203333333333</v>
      </c>
      <c r="Q111" s="25">
        <v>11879.203333333333</v>
      </c>
      <c r="R111" s="25">
        <v>11879.203333333333</v>
      </c>
      <c r="S111" s="33">
        <f t="shared" si="50"/>
        <v>35637.61</v>
      </c>
      <c r="T111" s="25">
        <v>11879.203333333333</v>
      </c>
      <c r="U111" s="25">
        <v>11879.203333333333</v>
      </c>
      <c r="V111" s="25">
        <v>11879.203333333333</v>
      </c>
      <c r="W111" s="33">
        <f t="shared" si="51"/>
        <v>35637.61</v>
      </c>
      <c r="X111" s="25">
        <v>11879.203333333333</v>
      </c>
      <c r="Y111" s="25">
        <v>11879.203333333333</v>
      </c>
      <c r="Z111" s="25">
        <v>11879.203333333333</v>
      </c>
      <c r="AA111" s="33">
        <f t="shared" si="52"/>
        <v>35637.61</v>
      </c>
    </row>
    <row r="112" spans="2:27" x14ac:dyDescent="0.25">
      <c r="B112" s="12" t="s">
        <v>174</v>
      </c>
      <c r="C112" s="1"/>
      <c r="D112" s="4" t="s">
        <v>175</v>
      </c>
      <c r="E112" s="1"/>
      <c r="F112" s="23">
        <v>1523343</v>
      </c>
      <c r="G112" s="24"/>
      <c r="H112" s="23">
        <v>1440594.51</v>
      </c>
      <c r="I112" s="1"/>
      <c r="J112" s="1"/>
      <c r="K112" s="1"/>
      <c r="L112" s="25">
        <v>120049.5425</v>
      </c>
      <c r="M112" s="25">
        <v>120049.5425</v>
      </c>
      <c r="N112" s="25">
        <v>120049.5425</v>
      </c>
      <c r="O112" s="33">
        <f t="shared" si="49"/>
        <v>360148.6275</v>
      </c>
      <c r="P112" s="25">
        <v>120049.5425</v>
      </c>
      <c r="Q112" s="25">
        <v>120049.5425</v>
      </c>
      <c r="R112" s="25">
        <v>120049.5425</v>
      </c>
      <c r="S112" s="33">
        <f t="shared" si="50"/>
        <v>360148.6275</v>
      </c>
      <c r="T112" s="25">
        <v>120049.5425</v>
      </c>
      <c r="U112" s="25">
        <v>120049.5425</v>
      </c>
      <c r="V112" s="25">
        <v>120049.5425</v>
      </c>
      <c r="W112" s="33">
        <f t="shared" si="51"/>
        <v>360148.6275</v>
      </c>
      <c r="X112" s="25">
        <v>120049.5425</v>
      </c>
      <c r="Y112" s="25">
        <v>120049.5425</v>
      </c>
      <c r="Z112" s="25">
        <v>120049.5425</v>
      </c>
      <c r="AA112" s="33">
        <f t="shared" si="52"/>
        <v>360148.6275</v>
      </c>
    </row>
    <row r="113" spans="2:27" x14ac:dyDescent="0.25">
      <c r="B113" s="12" t="s">
        <v>176</v>
      </c>
      <c r="C113" s="1"/>
      <c r="D113" s="4" t="s">
        <v>177</v>
      </c>
      <c r="E113" s="1"/>
      <c r="F113" s="23">
        <v>1198305.06</v>
      </c>
      <c r="G113" s="24"/>
      <c r="H113" s="23">
        <v>1358809.23</v>
      </c>
      <c r="I113" s="1"/>
      <c r="J113" s="1"/>
      <c r="K113" s="1"/>
      <c r="L113" s="25">
        <v>113234.10249999999</v>
      </c>
      <c r="M113" s="25">
        <v>113234.10249999999</v>
      </c>
      <c r="N113" s="25">
        <v>113234.10249999999</v>
      </c>
      <c r="O113" s="33">
        <f t="shared" si="49"/>
        <v>339702.3075</v>
      </c>
      <c r="P113" s="25">
        <v>113234.10249999999</v>
      </c>
      <c r="Q113" s="25">
        <v>113234.10249999999</v>
      </c>
      <c r="R113" s="25">
        <v>113234.10249999999</v>
      </c>
      <c r="S113" s="33">
        <f t="shared" si="50"/>
        <v>339702.3075</v>
      </c>
      <c r="T113" s="25">
        <v>113234.10249999999</v>
      </c>
      <c r="U113" s="25">
        <v>113234.10249999999</v>
      </c>
      <c r="V113" s="25">
        <v>113234.10249999999</v>
      </c>
      <c r="W113" s="33">
        <f t="shared" si="51"/>
        <v>339702.3075</v>
      </c>
      <c r="X113" s="25">
        <v>113234.10249999999</v>
      </c>
      <c r="Y113" s="25">
        <v>113234.10249999999</v>
      </c>
      <c r="Z113" s="25">
        <v>113234.10249999999</v>
      </c>
      <c r="AA113" s="33">
        <f t="shared" si="52"/>
        <v>339702.3075</v>
      </c>
    </row>
    <row r="114" spans="2:27" x14ac:dyDescent="0.25">
      <c r="B114" s="12" t="s">
        <v>178</v>
      </c>
      <c r="C114" s="1"/>
      <c r="D114" s="4" t="s">
        <v>179</v>
      </c>
      <c r="E114" s="1"/>
      <c r="F114" s="23">
        <v>14000</v>
      </c>
      <c r="G114" s="24"/>
      <c r="H114" s="23">
        <v>14000</v>
      </c>
      <c r="I114" s="1"/>
      <c r="J114" s="1"/>
      <c r="K114" s="1"/>
      <c r="L114" s="25">
        <v>1166.6666666666667</v>
      </c>
      <c r="M114" s="25">
        <v>1166.6666666666667</v>
      </c>
      <c r="N114" s="25">
        <v>1166.6666666666667</v>
      </c>
      <c r="O114" s="33">
        <f t="shared" si="49"/>
        <v>3500</v>
      </c>
      <c r="P114" s="25">
        <v>1166.6666666666667</v>
      </c>
      <c r="Q114" s="25">
        <v>1166.6666666666667</v>
      </c>
      <c r="R114" s="25">
        <v>1166.6666666666667</v>
      </c>
      <c r="S114" s="33">
        <f t="shared" si="50"/>
        <v>3500</v>
      </c>
      <c r="T114" s="25">
        <v>1166.6666666666667</v>
      </c>
      <c r="U114" s="25">
        <v>1166.6666666666667</v>
      </c>
      <c r="V114" s="25">
        <v>1166.6666666666667</v>
      </c>
      <c r="W114" s="33">
        <f t="shared" si="51"/>
        <v>3500</v>
      </c>
      <c r="X114" s="25">
        <v>1166.6666666666667</v>
      </c>
      <c r="Y114" s="25">
        <v>1166.6666666666667</v>
      </c>
      <c r="Z114" s="25">
        <v>1166.6666666666667</v>
      </c>
      <c r="AA114" s="33">
        <f t="shared" si="52"/>
        <v>3500</v>
      </c>
    </row>
    <row r="115" spans="2:27" x14ac:dyDescent="0.25">
      <c r="B115" s="12" t="s">
        <v>180</v>
      </c>
      <c r="C115" s="1"/>
      <c r="D115" s="4" t="s">
        <v>181</v>
      </c>
      <c r="E115" s="1"/>
      <c r="F115" s="23">
        <v>1442345.7212</v>
      </c>
      <c r="G115" s="24"/>
      <c r="H115" s="23">
        <v>1457117.74</v>
      </c>
      <c r="I115" s="1"/>
      <c r="J115" s="1"/>
      <c r="K115" s="1"/>
      <c r="L115" s="25">
        <v>121426.47833333333</v>
      </c>
      <c r="M115" s="25">
        <v>121426.47833333333</v>
      </c>
      <c r="N115" s="25">
        <v>121426.47833333333</v>
      </c>
      <c r="O115" s="33">
        <f t="shared" si="49"/>
        <v>364279.435</v>
      </c>
      <c r="P115" s="25">
        <v>121426.47833333333</v>
      </c>
      <c r="Q115" s="25">
        <v>121426.47833333333</v>
      </c>
      <c r="R115" s="25">
        <v>121426.47833333333</v>
      </c>
      <c r="S115" s="33">
        <f t="shared" si="50"/>
        <v>364279.435</v>
      </c>
      <c r="T115" s="25">
        <v>121426.47833333333</v>
      </c>
      <c r="U115" s="25">
        <v>121426.47833333333</v>
      </c>
      <c r="V115" s="25">
        <v>121426.47833333333</v>
      </c>
      <c r="W115" s="33">
        <f t="shared" si="51"/>
        <v>364279.435</v>
      </c>
      <c r="X115" s="25">
        <v>121426.47833333333</v>
      </c>
      <c r="Y115" s="25">
        <v>121426.47833333333</v>
      </c>
      <c r="Z115" s="25">
        <v>121426.47833333333</v>
      </c>
      <c r="AA115" s="33">
        <f t="shared" si="52"/>
        <v>364279.435</v>
      </c>
    </row>
    <row r="116" spans="2:27" x14ac:dyDescent="0.25">
      <c r="B116" s="12" t="s">
        <v>182</v>
      </c>
      <c r="C116" s="1"/>
      <c r="D116" s="4" t="s">
        <v>183</v>
      </c>
      <c r="E116" s="1"/>
      <c r="F116" s="23">
        <v>6096824.6399999997</v>
      </c>
      <c r="G116" s="24"/>
      <c r="H116" s="23">
        <v>6513505</v>
      </c>
      <c r="I116" s="1"/>
      <c r="J116" s="1"/>
      <c r="K116" s="1"/>
      <c r="L116" s="25">
        <v>542792.08333333337</v>
      </c>
      <c r="M116" s="25">
        <v>542792.08333333337</v>
      </c>
      <c r="N116" s="25">
        <v>542792.08333333337</v>
      </c>
      <c r="O116" s="33">
        <f t="shared" si="49"/>
        <v>1628376.25</v>
      </c>
      <c r="P116" s="25">
        <v>542792.08333333337</v>
      </c>
      <c r="Q116" s="25">
        <v>542792.08333333337</v>
      </c>
      <c r="R116" s="25">
        <v>542792.08333333337</v>
      </c>
      <c r="S116" s="33">
        <f t="shared" si="50"/>
        <v>1628376.25</v>
      </c>
      <c r="T116" s="25">
        <v>542792.08333333337</v>
      </c>
      <c r="U116" s="25">
        <v>542792.08333333337</v>
      </c>
      <c r="V116" s="25">
        <v>542792.08333333337</v>
      </c>
      <c r="W116" s="33">
        <f t="shared" si="51"/>
        <v>1628376.25</v>
      </c>
      <c r="X116" s="25">
        <v>542792.08333333337</v>
      </c>
      <c r="Y116" s="25">
        <v>542792.08333333337</v>
      </c>
      <c r="Z116" s="25">
        <v>542792.08333333337</v>
      </c>
      <c r="AA116" s="33">
        <f t="shared" si="52"/>
        <v>1628376.25</v>
      </c>
    </row>
    <row r="117" spans="2:27" x14ac:dyDescent="0.25">
      <c r="B117" s="12" t="s">
        <v>184</v>
      </c>
      <c r="C117" s="14"/>
      <c r="D117" s="13" t="s">
        <v>185</v>
      </c>
      <c r="E117" s="14"/>
      <c r="F117" s="26">
        <v>147667</v>
      </c>
      <c r="G117" s="30"/>
      <c r="H117" s="26">
        <v>164667</v>
      </c>
      <c r="I117" s="1"/>
      <c r="J117" s="1"/>
      <c r="K117" s="1"/>
      <c r="L117" s="25">
        <v>13722.25</v>
      </c>
      <c r="M117" s="25">
        <v>13722.25</v>
      </c>
      <c r="N117" s="25">
        <v>13722.25</v>
      </c>
      <c r="O117" s="33">
        <f t="shared" si="49"/>
        <v>41166.75</v>
      </c>
      <c r="P117" s="25">
        <v>13722.25</v>
      </c>
      <c r="Q117" s="25">
        <v>13722.25</v>
      </c>
      <c r="R117" s="25">
        <v>13722.25</v>
      </c>
      <c r="S117" s="33">
        <f t="shared" si="50"/>
        <v>41166.75</v>
      </c>
      <c r="T117" s="25">
        <v>13722.25</v>
      </c>
      <c r="U117" s="25">
        <v>13722.25</v>
      </c>
      <c r="V117" s="25">
        <v>13722.25</v>
      </c>
      <c r="W117" s="33">
        <f t="shared" si="51"/>
        <v>41166.75</v>
      </c>
      <c r="X117" s="25">
        <v>13722.25</v>
      </c>
      <c r="Y117" s="25">
        <v>13722.25</v>
      </c>
      <c r="Z117" s="25">
        <v>13722.25</v>
      </c>
      <c r="AA117" s="33">
        <f t="shared" si="52"/>
        <v>41166.75</v>
      </c>
    </row>
    <row r="118" spans="2:27" x14ac:dyDescent="0.25">
      <c r="B118" s="15"/>
      <c r="C118" s="1"/>
      <c r="D118" s="4" t="s">
        <v>40</v>
      </c>
      <c r="E118" s="1"/>
      <c r="F118" s="24">
        <f>SUM(F107:F117)</f>
        <v>16253879.004689191</v>
      </c>
      <c r="G118" s="24"/>
      <c r="H118" s="24">
        <f>SUM(H107:H117)</f>
        <v>16820846.844223909</v>
      </c>
      <c r="I118" s="1"/>
      <c r="J118" s="1"/>
      <c r="K118" s="1"/>
      <c r="L118" s="27">
        <f t="shared" ref="L118:AA118" si="53">SUM(L107:L117)</f>
        <v>1401737.2370186592</v>
      </c>
      <c r="M118" s="27">
        <f t="shared" si="53"/>
        <v>1401737.2370186592</v>
      </c>
      <c r="N118" s="27">
        <f t="shared" si="53"/>
        <v>1401737.2370186592</v>
      </c>
      <c r="O118" s="27">
        <f t="shared" si="53"/>
        <v>4205211.7110559773</v>
      </c>
      <c r="P118" s="27">
        <f t="shared" si="53"/>
        <v>1401737.2370186592</v>
      </c>
      <c r="Q118" s="27">
        <f t="shared" si="53"/>
        <v>1401737.2370186592</v>
      </c>
      <c r="R118" s="27">
        <f t="shared" si="53"/>
        <v>1401737.2370186592</v>
      </c>
      <c r="S118" s="27">
        <f t="shared" si="53"/>
        <v>4205211.7110559773</v>
      </c>
      <c r="T118" s="27">
        <f t="shared" si="53"/>
        <v>1401737.2370186592</v>
      </c>
      <c r="U118" s="27">
        <f t="shared" si="53"/>
        <v>1401737.2370186592</v>
      </c>
      <c r="V118" s="27">
        <f t="shared" si="53"/>
        <v>1401737.2370186592</v>
      </c>
      <c r="W118" s="27">
        <f t="shared" si="53"/>
        <v>4205211.7110559773</v>
      </c>
      <c r="X118" s="27">
        <f t="shared" si="53"/>
        <v>1401737.2370186592</v>
      </c>
      <c r="Y118" s="27">
        <f t="shared" si="53"/>
        <v>1401737.2370186592</v>
      </c>
      <c r="Z118" s="27">
        <f t="shared" si="53"/>
        <v>1401737.2370186592</v>
      </c>
      <c r="AA118" s="27">
        <f t="shared" si="53"/>
        <v>4205211.7110559773</v>
      </c>
    </row>
    <row r="119" spans="2:27" x14ac:dyDescent="0.25">
      <c r="B119" s="15"/>
      <c r="C119" s="1"/>
      <c r="D119" s="4"/>
      <c r="E119" s="1"/>
      <c r="F119" s="23"/>
      <c r="G119" s="24"/>
      <c r="H119" s="23"/>
      <c r="I119" s="1"/>
      <c r="J119" s="1"/>
      <c r="K119" s="1"/>
      <c r="L119" s="24"/>
      <c r="M119" s="24"/>
      <c r="N119" s="24"/>
      <c r="O119" s="34"/>
      <c r="P119" s="24"/>
      <c r="Q119" s="24"/>
      <c r="R119" s="24"/>
      <c r="S119" s="34"/>
      <c r="T119" s="24"/>
      <c r="U119" s="24"/>
      <c r="V119" s="24"/>
      <c r="W119" s="34"/>
      <c r="X119" s="24"/>
      <c r="Y119" s="24"/>
      <c r="Z119" s="24"/>
      <c r="AA119" s="34"/>
    </row>
    <row r="120" spans="2:27" x14ac:dyDescent="0.25">
      <c r="B120" s="15"/>
      <c r="C120" s="1"/>
      <c r="D120" s="4"/>
      <c r="E120" s="1"/>
      <c r="F120" s="23"/>
      <c r="G120" s="24"/>
      <c r="H120" s="23"/>
      <c r="I120" s="1"/>
      <c r="J120" s="1"/>
      <c r="K120" s="1"/>
      <c r="L120" s="24"/>
      <c r="M120" s="24"/>
      <c r="N120" s="24"/>
      <c r="O120" s="34"/>
      <c r="P120" s="24"/>
      <c r="Q120" s="24"/>
      <c r="R120" s="24"/>
      <c r="S120" s="34"/>
      <c r="T120" s="24"/>
      <c r="U120" s="24"/>
      <c r="V120" s="24"/>
      <c r="W120" s="34"/>
      <c r="X120" s="24"/>
      <c r="Y120" s="24"/>
      <c r="Z120" s="24"/>
      <c r="AA120" s="34"/>
    </row>
    <row r="121" spans="2:27" x14ac:dyDescent="0.25">
      <c r="B121" s="15"/>
      <c r="C121" s="7" t="s">
        <v>41</v>
      </c>
      <c r="D121" s="4"/>
      <c r="E121" s="1"/>
      <c r="F121" s="23"/>
      <c r="G121" s="24"/>
      <c r="H121" s="23"/>
      <c r="I121" s="1"/>
      <c r="J121" s="1"/>
      <c r="K121" s="1"/>
      <c r="L121" s="24"/>
      <c r="M121" s="24"/>
      <c r="N121" s="24"/>
      <c r="O121" s="34"/>
      <c r="P121" s="24"/>
      <c r="Q121" s="24"/>
      <c r="R121" s="24"/>
      <c r="S121" s="34"/>
      <c r="T121" s="24"/>
      <c r="U121" s="24"/>
      <c r="V121" s="24"/>
      <c r="W121" s="34"/>
      <c r="X121" s="24"/>
      <c r="Y121" s="24"/>
      <c r="Z121" s="24"/>
      <c r="AA121" s="34"/>
    </row>
    <row r="122" spans="2:27" x14ac:dyDescent="0.25">
      <c r="B122" s="12" t="s">
        <v>186</v>
      </c>
      <c r="C122" s="1"/>
      <c r="D122" s="4" t="s">
        <v>187</v>
      </c>
      <c r="E122" s="1"/>
      <c r="F122" s="23">
        <v>216600</v>
      </c>
      <c r="G122" s="24"/>
      <c r="H122" s="23">
        <v>225000</v>
      </c>
      <c r="I122" s="1"/>
      <c r="J122" s="1"/>
      <c r="K122" s="1"/>
      <c r="L122" s="25">
        <v>18750</v>
      </c>
      <c r="M122" s="25">
        <v>18750</v>
      </c>
      <c r="N122" s="25">
        <v>18750</v>
      </c>
      <c r="O122" s="33">
        <f t="shared" ref="O122:O126" si="54">SUM(L122:N122)</f>
        <v>56250</v>
      </c>
      <c r="P122" s="25">
        <v>18750</v>
      </c>
      <c r="Q122" s="25">
        <v>18750</v>
      </c>
      <c r="R122" s="25">
        <v>18750</v>
      </c>
      <c r="S122" s="33">
        <f t="shared" ref="S122:S126" si="55">SUM(P122:R122)</f>
        <v>56250</v>
      </c>
      <c r="T122" s="25">
        <v>18750</v>
      </c>
      <c r="U122" s="25">
        <v>18750</v>
      </c>
      <c r="V122" s="25">
        <v>18750</v>
      </c>
      <c r="W122" s="33">
        <f t="shared" ref="W122:W126" si="56">SUM(T122:V122)</f>
        <v>56250</v>
      </c>
      <c r="X122" s="25">
        <v>18750</v>
      </c>
      <c r="Y122" s="25">
        <v>18750</v>
      </c>
      <c r="Z122" s="25">
        <v>18750</v>
      </c>
      <c r="AA122" s="33">
        <f t="shared" ref="AA122:AA126" si="57">SUM(X122:Z122)</f>
        <v>56250</v>
      </c>
    </row>
    <row r="123" spans="2:27" x14ac:dyDescent="0.25">
      <c r="B123" s="12" t="s">
        <v>188</v>
      </c>
      <c r="C123" s="1"/>
      <c r="D123" s="4" t="s">
        <v>189</v>
      </c>
      <c r="E123" s="1"/>
      <c r="F123" s="23">
        <v>105800</v>
      </c>
      <c r="G123" s="24"/>
      <c r="H123" s="23">
        <v>106400</v>
      </c>
      <c r="I123" s="1"/>
      <c r="J123" s="1"/>
      <c r="K123" s="1"/>
      <c r="L123" s="25">
        <v>8866.6666666666661</v>
      </c>
      <c r="M123" s="25">
        <v>8866.6666666666661</v>
      </c>
      <c r="N123" s="25">
        <v>8866.6666666666661</v>
      </c>
      <c r="O123" s="33">
        <f t="shared" si="54"/>
        <v>26600</v>
      </c>
      <c r="P123" s="25">
        <v>8866.6666666666661</v>
      </c>
      <c r="Q123" s="25">
        <v>8866.6666666666661</v>
      </c>
      <c r="R123" s="25">
        <v>8866.6666666666661</v>
      </c>
      <c r="S123" s="33">
        <f t="shared" si="55"/>
        <v>26600</v>
      </c>
      <c r="T123" s="25">
        <v>8866.6666666666661</v>
      </c>
      <c r="U123" s="25">
        <v>8866.6666666666661</v>
      </c>
      <c r="V123" s="25">
        <v>8866.6666666666661</v>
      </c>
      <c r="W123" s="33">
        <f t="shared" si="56"/>
        <v>26600</v>
      </c>
      <c r="X123" s="25">
        <v>8866.6666666666661</v>
      </c>
      <c r="Y123" s="25">
        <v>8866.6666666666661</v>
      </c>
      <c r="Z123" s="25">
        <v>8866.6666666666661</v>
      </c>
      <c r="AA123" s="33">
        <f t="shared" si="57"/>
        <v>26600</v>
      </c>
    </row>
    <row r="124" spans="2:27" x14ac:dyDescent="0.25">
      <c r="B124" s="12" t="s">
        <v>190</v>
      </c>
      <c r="C124" s="1"/>
      <c r="D124" s="4" t="s">
        <v>191</v>
      </c>
      <c r="E124" s="1"/>
      <c r="F124" s="23">
        <v>1149355.29</v>
      </c>
      <c r="G124" s="24"/>
      <c r="H124" s="23">
        <v>1318900</v>
      </c>
      <c r="I124" s="1"/>
      <c r="J124" s="1"/>
      <c r="K124" s="1"/>
      <c r="L124" s="25">
        <v>109908.33333333333</v>
      </c>
      <c r="M124" s="25">
        <v>109908.33333333333</v>
      </c>
      <c r="N124" s="25">
        <v>109908.33333333333</v>
      </c>
      <c r="O124" s="33">
        <f t="shared" si="54"/>
        <v>329725</v>
      </c>
      <c r="P124" s="25">
        <v>109908.33333333333</v>
      </c>
      <c r="Q124" s="25">
        <v>109908.33333333333</v>
      </c>
      <c r="R124" s="25">
        <v>109908.33333333333</v>
      </c>
      <c r="S124" s="33">
        <f t="shared" si="55"/>
        <v>329725</v>
      </c>
      <c r="T124" s="25">
        <v>109908.33333333333</v>
      </c>
      <c r="U124" s="25">
        <v>109908.33333333333</v>
      </c>
      <c r="V124" s="25">
        <v>109908.33333333333</v>
      </c>
      <c r="W124" s="33">
        <f t="shared" si="56"/>
        <v>329725</v>
      </c>
      <c r="X124" s="25">
        <v>109908.33333333333</v>
      </c>
      <c r="Y124" s="25">
        <v>109908.33333333333</v>
      </c>
      <c r="Z124" s="25">
        <v>109908.33333333333</v>
      </c>
      <c r="AA124" s="33">
        <f t="shared" si="57"/>
        <v>329725</v>
      </c>
    </row>
    <row r="125" spans="2:27" x14ac:dyDescent="0.25">
      <c r="B125" s="12" t="s">
        <v>192</v>
      </c>
      <c r="C125" s="1"/>
      <c r="D125" s="4" t="s">
        <v>193</v>
      </c>
      <c r="E125" s="1"/>
      <c r="F125" s="23">
        <v>134500</v>
      </c>
      <c r="G125" s="24"/>
      <c r="H125" s="23">
        <v>227000</v>
      </c>
      <c r="I125" s="1"/>
      <c r="J125" s="1"/>
      <c r="K125" s="1"/>
      <c r="L125" s="25">
        <v>18916.666666666668</v>
      </c>
      <c r="M125" s="25">
        <v>18916.666666666668</v>
      </c>
      <c r="N125" s="25">
        <v>18916.666666666668</v>
      </c>
      <c r="O125" s="33">
        <f t="shared" si="54"/>
        <v>56750</v>
      </c>
      <c r="P125" s="25">
        <v>18916.666666666668</v>
      </c>
      <c r="Q125" s="25">
        <v>18916.666666666668</v>
      </c>
      <c r="R125" s="25">
        <v>18916.666666666668</v>
      </c>
      <c r="S125" s="33">
        <f t="shared" si="55"/>
        <v>56750</v>
      </c>
      <c r="T125" s="25">
        <v>18916.666666666668</v>
      </c>
      <c r="U125" s="25">
        <v>18916.666666666668</v>
      </c>
      <c r="V125" s="25">
        <v>18916.666666666668</v>
      </c>
      <c r="W125" s="33">
        <f t="shared" si="56"/>
        <v>56750</v>
      </c>
      <c r="X125" s="25">
        <v>18916.666666666668</v>
      </c>
      <c r="Y125" s="25">
        <v>18916.666666666668</v>
      </c>
      <c r="Z125" s="25">
        <v>18916.666666666668</v>
      </c>
      <c r="AA125" s="33">
        <f t="shared" si="57"/>
        <v>56750</v>
      </c>
    </row>
    <row r="126" spans="2:27" x14ac:dyDescent="0.25">
      <c r="B126" s="12" t="s">
        <v>194</v>
      </c>
      <c r="C126" s="14"/>
      <c r="D126" s="13" t="s">
        <v>195</v>
      </c>
      <c r="E126" s="14"/>
      <c r="F126" s="26">
        <v>372500</v>
      </c>
      <c r="G126" s="30"/>
      <c r="H126" s="26">
        <v>381900</v>
      </c>
      <c r="I126" s="1"/>
      <c r="J126" s="1"/>
      <c r="K126" s="1"/>
      <c r="L126" s="25">
        <v>31825</v>
      </c>
      <c r="M126" s="25">
        <v>31825</v>
      </c>
      <c r="N126" s="25">
        <v>31825</v>
      </c>
      <c r="O126" s="33">
        <f t="shared" si="54"/>
        <v>95475</v>
      </c>
      <c r="P126" s="25">
        <v>31825</v>
      </c>
      <c r="Q126" s="25">
        <v>31825</v>
      </c>
      <c r="R126" s="25">
        <v>31825</v>
      </c>
      <c r="S126" s="33">
        <f t="shared" si="55"/>
        <v>95475</v>
      </c>
      <c r="T126" s="25">
        <v>31825</v>
      </c>
      <c r="U126" s="25">
        <v>31825</v>
      </c>
      <c r="V126" s="25">
        <v>31825</v>
      </c>
      <c r="W126" s="33">
        <f t="shared" si="56"/>
        <v>95475</v>
      </c>
      <c r="X126" s="25">
        <v>31825</v>
      </c>
      <c r="Y126" s="25">
        <v>31825</v>
      </c>
      <c r="Z126" s="25">
        <v>31825</v>
      </c>
      <c r="AA126" s="33">
        <f t="shared" si="57"/>
        <v>95475</v>
      </c>
    </row>
    <row r="127" spans="2:27" x14ac:dyDescent="0.25">
      <c r="B127" s="15"/>
      <c r="C127" s="1"/>
      <c r="D127" s="4" t="s">
        <v>42</v>
      </c>
      <c r="E127" s="1"/>
      <c r="F127" s="24">
        <f>SUM(F122:F126)</f>
        <v>1978755.29</v>
      </c>
      <c r="G127" s="24"/>
      <c r="H127" s="24">
        <f>SUM(H122:H126)</f>
        <v>2259200</v>
      </c>
      <c r="I127" s="1"/>
      <c r="J127" s="1"/>
      <c r="K127" s="1"/>
      <c r="L127" s="27">
        <f t="shared" ref="L127:AA127" si="58">SUM(L122:L126)</f>
        <v>188266.66666666666</v>
      </c>
      <c r="M127" s="27">
        <f t="shared" si="58"/>
        <v>188266.66666666666</v>
      </c>
      <c r="N127" s="27">
        <f t="shared" si="58"/>
        <v>188266.66666666666</v>
      </c>
      <c r="O127" s="27">
        <f t="shared" si="58"/>
        <v>564800</v>
      </c>
      <c r="P127" s="27">
        <f t="shared" si="58"/>
        <v>188266.66666666666</v>
      </c>
      <c r="Q127" s="27">
        <f t="shared" si="58"/>
        <v>188266.66666666666</v>
      </c>
      <c r="R127" s="27">
        <f t="shared" si="58"/>
        <v>188266.66666666666</v>
      </c>
      <c r="S127" s="27">
        <f t="shared" si="58"/>
        <v>564800</v>
      </c>
      <c r="T127" s="27">
        <f t="shared" si="58"/>
        <v>188266.66666666666</v>
      </c>
      <c r="U127" s="27">
        <f t="shared" si="58"/>
        <v>188266.66666666666</v>
      </c>
      <c r="V127" s="27">
        <f t="shared" si="58"/>
        <v>188266.66666666666</v>
      </c>
      <c r="W127" s="27">
        <f t="shared" si="58"/>
        <v>564800</v>
      </c>
      <c r="X127" s="27">
        <f t="shared" si="58"/>
        <v>188266.66666666666</v>
      </c>
      <c r="Y127" s="27">
        <f t="shared" si="58"/>
        <v>188266.66666666666</v>
      </c>
      <c r="Z127" s="27">
        <f t="shared" si="58"/>
        <v>188266.66666666666</v>
      </c>
      <c r="AA127" s="27">
        <f t="shared" si="58"/>
        <v>564800</v>
      </c>
    </row>
    <row r="128" spans="2:27" x14ac:dyDescent="0.25">
      <c r="B128" s="15"/>
      <c r="C128" s="1"/>
      <c r="D128" s="4"/>
      <c r="E128" s="1"/>
      <c r="F128" s="23"/>
      <c r="G128" s="24"/>
      <c r="H128" s="23"/>
      <c r="I128" s="1"/>
      <c r="J128" s="1"/>
      <c r="K128" s="1"/>
      <c r="L128" s="24"/>
      <c r="M128" s="24"/>
      <c r="N128" s="24"/>
      <c r="O128" s="34"/>
      <c r="P128" s="24"/>
      <c r="Q128" s="24"/>
      <c r="R128" s="24"/>
      <c r="S128" s="34"/>
      <c r="T128" s="24"/>
      <c r="U128" s="24"/>
      <c r="V128" s="24"/>
      <c r="W128" s="34"/>
      <c r="X128" s="24"/>
      <c r="Y128" s="24"/>
      <c r="Z128" s="24"/>
      <c r="AA128" s="34"/>
    </row>
    <row r="129" spans="2:27" x14ac:dyDescent="0.25">
      <c r="B129" s="15"/>
      <c r="C129" s="1"/>
      <c r="D129" s="4"/>
      <c r="E129" s="1"/>
      <c r="F129" s="23"/>
      <c r="G129" s="24"/>
      <c r="H129" s="23"/>
      <c r="I129" s="1"/>
      <c r="J129" s="1"/>
      <c r="K129" s="1"/>
      <c r="L129" s="24"/>
      <c r="M129" s="24"/>
      <c r="N129" s="24"/>
      <c r="O129" s="34"/>
      <c r="P129" s="24"/>
      <c r="Q129" s="24"/>
      <c r="R129" s="24"/>
      <c r="S129" s="34"/>
      <c r="T129" s="24"/>
      <c r="U129" s="24"/>
      <c r="V129" s="24"/>
      <c r="W129" s="34"/>
      <c r="X129" s="24"/>
      <c r="Y129" s="24"/>
      <c r="Z129" s="24"/>
      <c r="AA129" s="34"/>
    </row>
    <row r="130" spans="2:27" x14ac:dyDescent="0.25">
      <c r="B130" s="15"/>
      <c r="C130" s="7" t="s">
        <v>43</v>
      </c>
      <c r="D130" s="4"/>
      <c r="E130" s="1"/>
      <c r="F130" s="23"/>
      <c r="G130" s="24"/>
      <c r="H130" s="23"/>
      <c r="I130" s="1"/>
      <c r="J130" s="1"/>
      <c r="K130" s="1"/>
      <c r="L130" s="24"/>
      <c r="M130" s="24"/>
      <c r="N130" s="24"/>
      <c r="O130" s="34"/>
      <c r="P130" s="24"/>
      <c r="Q130" s="24"/>
      <c r="R130" s="24"/>
      <c r="S130" s="34"/>
      <c r="T130" s="24"/>
      <c r="U130" s="24"/>
      <c r="V130" s="24"/>
      <c r="W130" s="34"/>
      <c r="X130" s="24"/>
      <c r="Y130" s="24"/>
      <c r="Z130" s="24"/>
      <c r="AA130" s="34"/>
    </row>
    <row r="131" spans="2:27" x14ac:dyDescent="0.25">
      <c r="B131" s="12" t="s">
        <v>196</v>
      </c>
      <c r="C131" s="1"/>
      <c r="D131" s="4" t="s">
        <v>197</v>
      </c>
      <c r="E131" s="1"/>
      <c r="F131" s="23">
        <v>64760</v>
      </c>
      <c r="G131" s="24"/>
      <c r="H131" s="23">
        <v>99372</v>
      </c>
      <c r="I131" s="1"/>
      <c r="J131" s="1"/>
      <c r="K131" s="1"/>
      <c r="L131" s="25">
        <v>8281</v>
      </c>
      <c r="M131" s="25">
        <v>8281</v>
      </c>
      <c r="N131" s="25">
        <v>8281</v>
      </c>
      <c r="O131" s="33">
        <f t="shared" ref="O131:O135" si="59">SUM(L131:N131)</f>
        <v>24843</v>
      </c>
      <c r="P131" s="25">
        <v>8281</v>
      </c>
      <c r="Q131" s="25">
        <v>8281</v>
      </c>
      <c r="R131" s="25">
        <v>8281</v>
      </c>
      <c r="S131" s="33">
        <f t="shared" ref="S131:S135" si="60">SUM(P131:R131)</f>
        <v>24843</v>
      </c>
      <c r="T131" s="25">
        <v>8281</v>
      </c>
      <c r="U131" s="25">
        <v>8281</v>
      </c>
      <c r="V131" s="25">
        <v>8281</v>
      </c>
      <c r="W131" s="33">
        <f t="shared" ref="W131:W135" si="61">SUM(T131:V131)</f>
        <v>24843</v>
      </c>
      <c r="X131" s="25">
        <v>8281</v>
      </c>
      <c r="Y131" s="25">
        <v>8281</v>
      </c>
      <c r="Z131" s="25">
        <v>8281</v>
      </c>
      <c r="AA131" s="33">
        <f t="shared" ref="AA131:AA135" si="62">SUM(X131:Z131)</f>
        <v>24843</v>
      </c>
    </row>
    <row r="132" spans="2:27" x14ac:dyDescent="0.25">
      <c r="B132" s="12" t="s">
        <v>198</v>
      </c>
      <c r="C132" s="1"/>
      <c r="D132" s="4" t="s">
        <v>199</v>
      </c>
      <c r="E132" s="1"/>
      <c r="F132" s="23">
        <v>329800</v>
      </c>
      <c r="G132" s="24"/>
      <c r="H132" s="23">
        <v>273900</v>
      </c>
      <c r="I132" s="1"/>
      <c r="J132" s="1"/>
      <c r="K132" s="1"/>
      <c r="L132" s="25">
        <v>22825</v>
      </c>
      <c r="M132" s="25">
        <v>22825</v>
      </c>
      <c r="N132" s="25">
        <v>22825</v>
      </c>
      <c r="O132" s="33">
        <f t="shared" si="59"/>
        <v>68475</v>
      </c>
      <c r="P132" s="25">
        <v>22825</v>
      </c>
      <c r="Q132" s="25">
        <v>22825</v>
      </c>
      <c r="R132" s="25">
        <v>22825</v>
      </c>
      <c r="S132" s="33">
        <f t="shared" si="60"/>
        <v>68475</v>
      </c>
      <c r="T132" s="25">
        <v>22825</v>
      </c>
      <c r="U132" s="25">
        <v>22825</v>
      </c>
      <c r="V132" s="25">
        <v>22825</v>
      </c>
      <c r="W132" s="33">
        <f t="shared" si="61"/>
        <v>68475</v>
      </c>
      <c r="X132" s="25">
        <v>22825</v>
      </c>
      <c r="Y132" s="25">
        <v>22825</v>
      </c>
      <c r="Z132" s="25">
        <v>22825</v>
      </c>
      <c r="AA132" s="33">
        <f t="shared" si="62"/>
        <v>68475</v>
      </c>
    </row>
    <row r="133" spans="2:27" x14ac:dyDescent="0.25">
      <c r="B133" s="12" t="s">
        <v>200</v>
      </c>
      <c r="C133" s="1"/>
      <c r="D133" s="4" t="s">
        <v>201</v>
      </c>
      <c r="E133" s="1"/>
      <c r="F133" s="23">
        <v>75610</v>
      </c>
      <c r="G133" s="24"/>
      <c r="H133" s="23">
        <v>106785</v>
      </c>
      <c r="I133" s="1"/>
      <c r="J133" s="1"/>
      <c r="K133" s="1"/>
      <c r="L133" s="25">
        <v>8898.75</v>
      </c>
      <c r="M133" s="25">
        <v>8898.75</v>
      </c>
      <c r="N133" s="25">
        <v>8898.75</v>
      </c>
      <c r="O133" s="33">
        <f t="shared" si="59"/>
        <v>26696.25</v>
      </c>
      <c r="P133" s="25">
        <v>8898.75</v>
      </c>
      <c r="Q133" s="25">
        <v>8898.75</v>
      </c>
      <c r="R133" s="25">
        <v>8898.75</v>
      </c>
      <c r="S133" s="33">
        <f t="shared" si="60"/>
        <v>26696.25</v>
      </c>
      <c r="T133" s="25">
        <v>8898.75</v>
      </c>
      <c r="U133" s="25">
        <v>8898.75</v>
      </c>
      <c r="V133" s="25">
        <v>8898.75</v>
      </c>
      <c r="W133" s="33">
        <f t="shared" si="61"/>
        <v>26696.25</v>
      </c>
      <c r="X133" s="25">
        <v>8898.75</v>
      </c>
      <c r="Y133" s="25">
        <v>8898.75</v>
      </c>
      <c r="Z133" s="25">
        <v>8898.75</v>
      </c>
      <c r="AA133" s="33">
        <f t="shared" si="62"/>
        <v>26696.25</v>
      </c>
    </row>
    <row r="134" spans="2:27" x14ac:dyDescent="0.25">
      <c r="B134" s="12" t="s">
        <v>202</v>
      </c>
      <c r="C134" s="1"/>
      <c r="D134" s="4" t="s">
        <v>203</v>
      </c>
      <c r="E134" s="1"/>
      <c r="F134" s="23">
        <v>1097852.3889701699</v>
      </c>
      <c r="G134" s="24"/>
      <c r="H134" s="23">
        <v>1182023.0740857599</v>
      </c>
      <c r="I134" s="1"/>
      <c r="J134" s="1"/>
      <c r="K134" s="1"/>
      <c r="L134" s="25">
        <v>98501.922840479994</v>
      </c>
      <c r="M134" s="25">
        <v>98501.922840479994</v>
      </c>
      <c r="N134" s="25">
        <v>98501.922840479994</v>
      </c>
      <c r="O134" s="33">
        <f t="shared" si="59"/>
        <v>295505.76852143998</v>
      </c>
      <c r="P134" s="25">
        <v>98501.922840479994</v>
      </c>
      <c r="Q134" s="25">
        <v>98501.922840479994</v>
      </c>
      <c r="R134" s="25">
        <v>98501.922840479994</v>
      </c>
      <c r="S134" s="33">
        <f t="shared" si="60"/>
        <v>295505.76852143998</v>
      </c>
      <c r="T134" s="25">
        <v>98501.922840479994</v>
      </c>
      <c r="U134" s="25">
        <v>98501.922840479994</v>
      </c>
      <c r="V134" s="25">
        <v>98501.922840479994</v>
      </c>
      <c r="W134" s="33">
        <f t="shared" si="61"/>
        <v>295505.76852143998</v>
      </c>
      <c r="X134" s="25">
        <v>98501.922840479994</v>
      </c>
      <c r="Y134" s="25">
        <v>98501.922840479994</v>
      </c>
      <c r="Z134" s="25">
        <v>98501.922840479994</v>
      </c>
      <c r="AA134" s="33">
        <f t="shared" si="62"/>
        <v>295505.76852143998</v>
      </c>
    </row>
    <row r="135" spans="2:27" x14ac:dyDescent="0.25">
      <c r="B135" s="12" t="s">
        <v>204</v>
      </c>
      <c r="C135" s="14"/>
      <c r="D135" s="13" t="s">
        <v>205</v>
      </c>
      <c r="E135" s="14"/>
      <c r="F135" s="26">
        <v>0</v>
      </c>
      <c r="G135" s="30"/>
      <c r="H135" s="26">
        <v>2399116.0169436499</v>
      </c>
      <c r="I135" s="1"/>
      <c r="J135" s="1"/>
      <c r="K135" s="1"/>
      <c r="L135" s="25">
        <v>199926.33474530416</v>
      </c>
      <c r="M135" s="25">
        <v>199926.33474530416</v>
      </c>
      <c r="N135" s="25">
        <v>199926.33474530416</v>
      </c>
      <c r="O135" s="33">
        <f t="shared" si="59"/>
        <v>599779.00423591246</v>
      </c>
      <c r="P135" s="25">
        <v>199926.33474530416</v>
      </c>
      <c r="Q135" s="25">
        <v>199926.33474530416</v>
      </c>
      <c r="R135" s="25">
        <v>199926.33474530416</v>
      </c>
      <c r="S135" s="33">
        <f t="shared" si="60"/>
        <v>599779.00423591246</v>
      </c>
      <c r="T135" s="25">
        <v>199926.33474530416</v>
      </c>
      <c r="U135" s="25">
        <v>199926.33474530416</v>
      </c>
      <c r="V135" s="25">
        <v>199926.33474530416</v>
      </c>
      <c r="W135" s="33">
        <f t="shared" si="61"/>
        <v>599779.00423591246</v>
      </c>
      <c r="X135" s="25">
        <v>199926.33474530416</v>
      </c>
      <c r="Y135" s="25">
        <v>199926.33474530416</v>
      </c>
      <c r="Z135" s="25">
        <v>199926.33474530416</v>
      </c>
      <c r="AA135" s="33">
        <f t="shared" si="62"/>
        <v>599779.00423591246</v>
      </c>
    </row>
    <row r="136" spans="2:27" x14ac:dyDescent="0.25">
      <c r="B136" s="15"/>
      <c r="C136" s="1"/>
      <c r="D136" s="4" t="s">
        <v>44</v>
      </c>
      <c r="E136" s="1"/>
      <c r="F136" s="24">
        <f>SUM(F131:F135)</f>
        <v>1568022.3889701699</v>
      </c>
      <c r="G136" s="24"/>
      <c r="H136" s="24">
        <f>SUM(H131:H135)</f>
        <v>4061196.0910294098</v>
      </c>
      <c r="I136" s="1"/>
      <c r="J136" s="1"/>
      <c r="K136" s="1"/>
      <c r="L136" s="27">
        <f t="shared" ref="L136:AA136" si="63">SUM(L131:L135)</f>
        <v>338433.00758578419</v>
      </c>
      <c r="M136" s="27">
        <f t="shared" si="63"/>
        <v>338433.00758578419</v>
      </c>
      <c r="N136" s="27">
        <f t="shared" si="63"/>
        <v>338433.00758578419</v>
      </c>
      <c r="O136" s="27">
        <f t="shared" si="63"/>
        <v>1015299.0227573524</v>
      </c>
      <c r="P136" s="27">
        <f t="shared" si="63"/>
        <v>338433.00758578419</v>
      </c>
      <c r="Q136" s="27">
        <f t="shared" si="63"/>
        <v>338433.00758578419</v>
      </c>
      <c r="R136" s="27">
        <f t="shared" si="63"/>
        <v>338433.00758578419</v>
      </c>
      <c r="S136" s="27">
        <f t="shared" si="63"/>
        <v>1015299.0227573524</v>
      </c>
      <c r="T136" s="27">
        <f t="shared" si="63"/>
        <v>338433.00758578419</v>
      </c>
      <c r="U136" s="27">
        <f t="shared" si="63"/>
        <v>338433.00758578419</v>
      </c>
      <c r="V136" s="27">
        <f t="shared" si="63"/>
        <v>338433.00758578419</v>
      </c>
      <c r="W136" s="27">
        <f t="shared" si="63"/>
        <v>1015299.0227573524</v>
      </c>
      <c r="X136" s="27">
        <f t="shared" si="63"/>
        <v>338433.00758578419</v>
      </c>
      <c r="Y136" s="27">
        <f t="shared" si="63"/>
        <v>338433.00758578419</v>
      </c>
      <c r="Z136" s="27">
        <f t="shared" si="63"/>
        <v>338433.00758578419</v>
      </c>
      <c r="AA136" s="27">
        <f t="shared" si="63"/>
        <v>1015299.0227573524</v>
      </c>
    </row>
    <row r="137" spans="2:27" x14ac:dyDescent="0.25">
      <c r="B137" s="15"/>
      <c r="C137" s="1"/>
      <c r="D137" s="4"/>
      <c r="E137" s="1"/>
      <c r="F137" s="23"/>
      <c r="G137" s="24"/>
      <c r="H137" s="23"/>
      <c r="I137" s="1"/>
      <c r="J137" s="1"/>
      <c r="K137" s="1"/>
      <c r="L137" s="24"/>
      <c r="M137" s="24"/>
      <c r="N137" s="24"/>
      <c r="O137" s="34"/>
      <c r="P137" s="24"/>
      <c r="Q137" s="24"/>
      <c r="R137" s="24"/>
      <c r="S137" s="34"/>
      <c r="T137" s="24"/>
      <c r="U137" s="24"/>
      <c r="V137" s="24"/>
      <c r="W137" s="34"/>
      <c r="X137" s="24"/>
      <c r="Y137" s="24"/>
      <c r="Z137" s="24"/>
      <c r="AA137" s="34"/>
    </row>
    <row r="138" spans="2:27" x14ac:dyDescent="0.25">
      <c r="B138" s="1"/>
      <c r="C138" s="1"/>
      <c r="D138" s="4"/>
      <c r="E138" s="1"/>
      <c r="F138" s="23"/>
      <c r="G138" s="24"/>
      <c r="H138" s="23"/>
      <c r="I138" s="1"/>
      <c r="J138" s="1"/>
      <c r="K138" s="1"/>
      <c r="L138" s="24"/>
      <c r="M138" s="24"/>
      <c r="N138" s="24"/>
      <c r="O138" s="34"/>
      <c r="P138" s="24"/>
      <c r="Q138" s="24"/>
      <c r="R138" s="24"/>
      <c r="S138" s="34"/>
      <c r="T138" s="24"/>
      <c r="U138" s="24"/>
      <c r="V138" s="24"/>
      <c r="W138" s="34"/>
      <c r="X138" s="24"/>
      <c r="Y138" s="24"/>
      <c r="Z138" s="24"/>
      <c r="AA138" s="34"/>
    </row>
    <row r="139" spans="2:27" x14ac:dyDescent="0.25">
      <c r="B139" s="15"/>
      <c r="C139" s="7" t="s">
        <v>45</v>
      </c>
      <c r="D139" s="4"/>
      <c r="E139" s="1"/>
      <c r="F139" s="23"/>
      <c r="G139" s="24"/>
      <c r="H139" s="23"/>
      <c r="I139" s="1"/>
      <c r="J139" s="1"/>
      <c r="K139" s="1"/>
      <c r="L139" s="24"/>
      <c r="M139" s="24"/>
      <c r="N139" s="24"/>
      <c r="O139" s="34"/>
      <c r="P139" s="24"/>
      <c r="Q139" s="24"/>
      <c r="R139" s="24"/>
      <c r="S139" s="34"/>
      <c r="T139" s="24"/>
      <c r="U139" s="24"/>
      <c r="V139" s="24"/>
      <c r="W139" s="34"/>
      <c r="X139" s="24"/>
      <c r="Y139" s="24"/>
      <c r="Z139" s="24"/>
      <c r="AA139" s="34"/>
    </row>
    <row r="140" spans="2:27" x14ac:dyDescent="0.25">
      <c r="B140" s="15"/>
      <c r="C140" s="7"/>
      <c r="D140" s="4"/>
      <c r="E140" s="1"/>
      <c r="F140" s="23"/>
      <c r="G140" s="24"/>
      <c r="H140" s="23"/>
      <c r="I140" s="1"/>
      <c r="J140" s="1"/>
      <c r="K140" s="1"/>
      <c r="L140" s="24"/>
      <c r="M140" s="24"/>
      <c r="N140" s="24"/>
      <c r="O140" s="34"/>
      <c r="P140" s="24"/>
      <c r="Q140" s="24"/>
      <c r="R140" s="24"/>
      <c r="S140" s="34"/>
      <c r="T140" s="24"/>
      <c r="U140" s="24"/>
      <c r="V140" s="24"/>
      <c r="W140" s="34"/>
      <c r="X140" s="24"/>
      <c r="Y140" s="24"/>
      <c r="Z140" s="24"/>
      <c r="AA140" s="34"/>
    </row>
    <row r="141" spans="2:27" x14ac:dyDescent="0.25">
      <c r="B141" s="12" t="s">
        <v>206</v>
      </c>
      <c r="C141" s="1"/>
      <c r="D141" s="4" t="s">
        <v>207</v>
      </c>
      <c r="E141" s="1"/>
      <c r="F141" s="23">
        <v>6303805.2917142799</v>
      </c>
      <c r="G141" s="24"/>
      <c r="H141" s="23">
        <v>6303805.2917142799</v>
      </c>
      <c r="I141" s="1"/>
      <c r="J141" s="1"/>
      <c r="K141" s="1"/>
      <c r="L141" s="25">
        <v>525317.10764285666</v>
      </c>
      <c r="M141" s="25">
        <v>525317.10764285666</v>
      </c>
      <c r="N141" s="25">
        <v>525317.10764285666</v>
      </c>
      <c r="O141" s="33">
        <f t="shared" ref="O141:O142" si="64">SUM(L141:N141)</f>
        <v>1575951.32292857</v>
      </c>
      <c r="P141" s="25">
        <v>525317.10764285666</v>
      </c>
      <c r="Q141" s="25">
        <v>525317.10764285666</v>
      </c>
      <c r="R141" s="25">
        <v>525317.10764285666</v>
      </c>
      <c r="S141" s="33">
        <f t="shared" ref="S141:S142" si="65">SUM(P141:R141)</f>
        <v>1575951.32292857</v>
      </c>
      <c r="T141" s="25">
        <v>525317.10764285666</v>
      </c>
      <c r="U141" s="25">
        <v>525317.10764285666</v>
      </c>
      <c r="V141" s="25">
        <v>525317.10764285666</v>
      </c>
      <c r="W141" s="33">
        <f t="shared" ref="W141:W142" si="66">SUM(T141:V141)</f>
        <v>1575951.32292857</v>
      </c>
      <c r="X141" s="25">
        <v>525317.10764285666</v>
      </c>
      <c r="Y141" s="25">
        <v>525317.10764285666</v>
      </c>
      <c r="Z141" s="25">
        <v>525317.10764285666</v>
      </c>
      <c r="AA141" s="33">
        <f t="shared" ref="AA141:AA142" si="67">SUM(X141:Z141)</f>
        <v>1575951.32292857</v>
      </c>
    </row>
    <row r="142" spans="2:27" x14ac:dyDescent="0.25">
      <c r="B142" s="12" t="s">
        <v>208</v>
      </c>
      <c r="C142" s="14"/>
      <c r="D142" s="13" t="s">
        <v>209</v>
      </c>
      <c r="E142" s="14"/>
      <c r="F142" s="26">
        <v>308750.2</v>
      </c>
      <c r="G142" s="30"/>
      <c r="H142" s="26">
        <v>212987.555787505</v>
      </c>
      <c r="I142" s="1"/>
      <c r="J142" s="1"/>
      <c r="K142" s="1"/>
      <c r="L142" s="25">
        <v>17748.962982292083</v>
      </c>
      <c r="M142" s="25">
        <v>17748.962982292083</v>
      </c>
      <c r="N142" s="25">
        <v>17748.962982292083</v>
      </c>
      <c r="O142" s="33">
        <f t="shared" si="64"/>
        <v>53246.88894687625</v>
      </c>
      <c r="P142" s="25">
        <v>17748.962982292083</v>
      </c>
      <c r="Q142" s="25">
        <v>17748.962982292083</v>
      </c>
      <c r="R142" s="25">
        <v>17748.962982292083</v>
      </c>
      <c r="S142" s="33">
        <f t="shared" si="65"/>
        <v>53246.88894687625</v>
      </c>
      <c r="T142" s="25">
        <v>17748.962982292083</v>
      </c>
      <c r="U142" s="25">
        <v>17748.962982292083</v>
      </c>
      <c r="V142" s="25">
        <v>17748.962982292083</v>
      </c>
      <c r="W142" s="33">
        <f t="shared" si="66"/>
        <v>53246.88894687625</v>
      </c>
      <c r="X142" s="25">
        <v>17748.962982292083</v>
      </c>
      <c r="Y142" s="25">
        <v>17748.962982292083</v>
      </c>
      <c r="Z142" s="25">
        <v>17748.962982292083</v>
      </c>
      <c r="AA142" s="33">
        <f t="shared" si="67"/>
        <v>53246.88894687625</v>
      </c>
    </row>
    <row r="143" spans="2:27" x14ac:dyDescent="0.25">
      <c r="B143" s="15"/>
      <c r="C143" s="1"/>
      <c r="D143" s="4" t="s">
        <v>46</v>
      </c>
      <c r="E143" s="1"/>
      <c r="F143" s="24">
        <f>SUM(F141:F142)</f>
        <v>6612555.4917142801</v>
      </c>
      <c r="G143" s="24"/>
      <c r="H143" s="24">
        <f>SUM(H141:H142)</f>
        <v>6516792.8475017846</v>
      </c>
      <c r="I143" s="1"/>
      <c r="J143" s="1"/>
      <c r="K143" s="1"/>
      <c r="L143" s="27">
        <f t="shared" ref="L143:AA143" si="68">SUM(L141:L142)</f>
        <v>543066.07062514871</v>
      </c>
      <c r="M143" s="27">
        <f t="shared" si="68"/>
        <v>543066.07062514871</v>
      </c>
      <c r="N143" s="27">
        <f t="shared" si="68"/>
        <v>543066.07062514871</v>
      </c>
      <c r="O143" s="27">
        <f t="shared" si="68"/>
        <v>1629198.2118754461</v>
      </c>
      <c r="P143" s="27">
        <f t="shared" si="68"/>
        <v>543066.07062514871</v>
      </c>
      <c r="Q143" s="27">
        <f t="shared" si="68"/>
        <v>543066.07062514871</v>
      </c>
      <c r="R143" s="27">
        <f t="shared" si="68"/>
        <v>543066.07062514871</v>
      </c>
      <c r="S143" s="27">
        <f t="shared" si="68"/>
        <v>1629198.2118754461</v>
      </c>
      <c r="T143" s="27">
        <f t="shared" si="68"/>
        <v>543066.07062514871</v>
      </c>
      <c r="U143" s="27">
        <f t="shared" si="68"/>
        <v>543066.07062514871</v>
      </c>
      <c r="V143" s="27">
        <f t="shared" si="68"/>
        <v>543066.07062514871</v>
      </c>
      <c r="W143" s="27">
        <f t="shared" si="68"/>
        <v>1629198.2118754461</v>
      </c>
      <c r="X143" s="27">
        <f t="shared" si="68"/>
        <v>543066.07062514871</v>
      </c>
      <c r="Y143" s="27">
        <f t="shared" si="68"/>
        <v>543066.07062514871</v>
      </c>
      <c r="Z143" s="27">
        <f t="shared" si="68"/>
        <v>543066.07062514871</v>
      </c>
      <c r="AA143" s="27">
        <f t="shared" si="68"/>
        <v>1629198.2118754461</v>
      </c>
    </row>
    <row r="144" spans="2:27" x14ac:dyDescent="0.25">
      <c r="B144" s="1"/>
      <c r="C144" s="1"/>
      <c r="D144" s="4"/>
      <c r="E144" s="1"/>
      <c r="F144" s="23"/>
      <c r="G144" s="24"/>
      <c r="H144" s="23"/>
      <c r="I144" s="1"/>
      <c r="J144" s="1"/>
      <c r="K144" s="1"/>
      <c r="L144" s="24"/>
      <c r="M144" s="24"/>
      <c r="N144" s="24"/>
      <c r="O144" s="34"/>
      <c r="P144" s="24"/>
      <c r="Q144" s="24"/>
      <c r="R144" s="24"/>
      <c r="S144" s="34"/>
      <c r="T144" s="24"/>
      <c r="U144" s="24"/>
      <c r="V144" s="24"/>
      <c r="W144" s="34"/>
      <c r="X144" s="24"/>
      <c r="Y144" s="24"/>
      <c r="Z144" s="24"/>
      <c r="AA144" s="34"/>
    </row>
    <row r="145" spans="2:27" x14ac:dyDescent="0.25">
      <c r="B145" s="1"/>
      <c r="C145" s="1"/>
      <c r="D145" s="4"/>
      <c r="E145" s="1"/>
      <c r="F145" s="23"/>
      <c r="G145" s="24"/>
      <c r="H145" s="23"/>
      <c r="I145" s="1"/>
      <c r="J145" s="1"/>
      <c r="K145" s="1"/>
      <c r="L145" s="24"/>
      <c r="M145" s="24"/>
      <c r="N145" s="24"/>
      <c r="O145" s="34"/>
      <c r="P145" s="24"/>
      <c r="Q145" s="24"/>
      <c r="R145" s="24"/>
      <c r="S145" s="34"/>
      <c r="T145" s="24"/>
      <c r="U145" s="24"/>
      <c r="V145" s="24"/>
      <c r="W145" s="34"/>
      <c r="X145" s="24"/>
      <c r="Y145" s="24"/>
      <c r="Z145" s="24"/>
      <c r="AA145" s="34"/>
    </row>
    <row r="146" spans="2:27" x14ac:dyDescent="0.25">
      <c r="B146" s="1"/>
      <c r="C146" s="1"/>
      <c r="D146" s="17" t="s">
        <v>47</v>
      </c>
      <c r="E146" s="18"/>
      <c r="F146" s="24">
        <f>SUM(F70,F89,F103,F118,F127,F136,F143)</f>
        <v>128922860.02419883</v>
      </c>
      <c r="G146" s="24"/>
      <c r="H146" s="24">
        <f>SUM(H70,H89,H103,H118,H127,H136,H143)</f>
        <v>140824407.00564268</v>
      </c>
      <c r="I146" s="1"/>
      <c r="J146" s="1"/>
      <c r="K146" s="1"/>
      <c r="L146" s="24">
        <f t="shared" ref="L146:AA146" si="69">SUM(L70,L89,L103,L118,L127,L136,L143)</f>
        <v>11735367.250470228</v>
      </c>
      <c r="M146" s="24">
        <f t="shared" si="69"/>
        <v>11735367.250470228</v>
      </c>
      <c r="N146" s="24">
        <f t="shared" si="69"/>
        <v>11735367.250470228</v>
      </c>
      <c r="O146" s="34">
        <f t="shared" si="69"/>
        <v>35206101.751410671</v>
      </c>
      <c r="P146" s="24">
        <f t="shared" si="69"/>
        <v>11735367.250470228</v>
      </c>
      <c r="Q146" s="24">
        <f t="shared" si="69"/>
        <v>11735367.250470228</v>
      </c>
      <c r="R146" s="24">
        <f t="shared" si="69"/>
        <v>11735367.250470228</v>
      </c>
      <c r="S146" s="34">
        <f t="shared" si="69"/>
        <v>35206101.751410671</v>
      </c>
      <c r="T146" s="24">
        <f t="shared" si="69"/>
        <v>11735367.250470228</v>
      </c>
      <c r="U146" s="24">
        <f t="shared" si="69"/>
        <v>11735367.250470228</v>
      </c>
      <c r="V146" s="24">
        <f t="shared" si="69"/>
        <v>11735367.250470228</v>
      </c>
      <c r="W146" s="34">
        <f t="shared" si="69"/>
        <v>35206101.751410671</v>
      </c>
      <c r="X146" s="24">
        <f t="shared" si="69"/>
        <v>11735367.250470228</v>
      </c>
      <c r="Y146" s="24">
        <f t="shared" si="69"/>
        <v>11735367.250470228</v>
      </c>
      <c r="Z146" s="24">
        <f t="shared" si="69"/>
        <v>11735367.250470228</v>
      </c>
      <c r="AA146" s="34">
        <f t="shared" si="69"/>
        <v>35206101.751410671</v>
      </c>
    </row>
    <row r="147" spans="2:27" x14ac:dyDescent="0.25">
      <c r="B147" s="1"/>
      <c r="C147" s="1"/>
      <c r="D147" s="4"/>
      <c r="E147" s="1"/>
      <c r="F147" s="23"/>
      <c r="G147" s="24"/>
      <c r="H147" s="23"/>
      <c r="I147" s="1"/>
      <c r="J147" s="1"/>
      <c r="K147" s="1"/>
      <c r="L147" s="23"/>
      <c r="M147" s="23"/>
      <c r="N147" s="23"/>
      <c r="O147" s="36"/>
      <c r="P147" s="23"/>
      <c r="Q147" s="23"/>
      <c r="R147" s="23"/>
      <c r="S147" s="36"/>
      <c r="T147" s="23"/>
      <c r="U147" s="23"/>
      <c r="V147" s="23"/>
      <c r="W147" s="36"/>
      <c r="X147" s="23"/>
      <c r="Y147" s="23"/>
      <c r="Z147" s="23"/>
      <c r="AA147" s="36"/>
    </row>
    <row r="148" spans="2:27" ht="15.75" thickBot="1" x14ac:dyDescent="0.3">
      <c r="B148" s="1"/>
      <c r="C148" s="21"/>
      <c r="D148" s="17" t="s">
        <v>48</v>
      </c>
      <c r="E148" s="18"/>
      <c r="F148" s="28">
        <f>F49-F146</f>
        <v>7448248.8667991161</v>
      </c>
      <c r="G148" s="24"/>
      <c r="H148" s="28">
        <f>H49-H146</f>
        <v>-607389.75559091568</v>
      </c>
      <c r="I148" s="1"/>
      <c r="J148" s="1"/>
      <c r="K148" s="1"/>
      <c r="L148" s="28">
        <f t="shared" ref="L148:AA148" si="70">L49-L146</f>
        <v>-50615.812965914607</v>
      </c>
      <c r="M148" s="28">
        <f t="shared" si="70"/>
        <v>-50615.812965914607</v>
      </c>
      <c r="N148" s="28">
        <f t="shared" si="70"/>
        <v>-50615.812965914607</v>
      </c>
      <c r="O148" s="35">
        <f t="shared" si="70"/>
        <v>-151847.43889772892</v>
      </c>
      <c r="P148" s="28">
        <f t="shared" si="70"/>
        <v>-50615.812965914607</v>
      </c>
      <c r="Q148" s="28">
        <f t="shared" si="70"/>
        <v>-50615.812965914607</v>
      </c>
      <c r="R148" s="28">
        <f t="shared" si="70"/>
        <v>-50615.812965914607</v>
      </c>
      <c r="S148" s="35">
        <f t="shared" si="70"/>
        <v>-151847.43889772892</v>
      </c>
      <c r="T148" s="28">
        <f t="shared" si="70"/>
        <v>-50615.812965914607</v>
      </c>
      <c r="U148" s="28">
        <f t="shared" si="70"/>
        <v>-50615.812965914607</v>
      </c>
      <c r="V148" s="28">
        <f t="shared" si="70"/>
        <v>-50615.812965914607</v>
      </c>
      <c r="W148" s="35">
        <f t="shared" si="70"/>
        <v>-151847.43889772892</v>
      </c>
      <c r="X148" s="28">
        <f t="shared" si="70"/>
        <v>-50615.812965914607</v>
      </c>
      <c r="Y148" s="28">
        <f t="shared" si="70"/>
        <v>-50615.812965914607</v>
      </c>
      <c r="Z148" s="28">
        <f t="shared" si="70"/>
        <v>-50615.812965914607</v>
      </c>
      <c r="AA148" s="35">
        <f t="shared" si="70"/>
        <v>-151847.43889772892</v>
      </c>
    </row>
  </sheetData>
  <mergeCells count="1">
    <mergeCell ref="L9:AA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KIPP DC 2018-19 PCSB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Kyle</dc:creator>
  <cp:lastModifiedBy>Ellis, Justin</cp:lastModifiedBy>
  <dcterms:created xsi:type="dcterms:W3CDTF">2018-05-23T14:43:45Z</dcterms:created>
  <dcterms:modified xsi:type="dcterms:W3CDTF">2018-05-24T14:30:31Z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2c39e81f-65e8-4517-93d0-3a5a933ecf66</vt:lpwstr>
  </property>
</Properties>
</file>