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xr:revisionPtr revIDLastSave="0" documentId="13_ncr:1_{68DFA16F-ACC1-4BCD-947B-7D05AE8C259F}" xr6:coauthVersionLast="44" xr6:coauthVersionMax="44" xr10:uidLastSave="{00000000-0000-0000-0000-000000000000}"/>
  <bookViews>
    <workbookView xWindow="2505" yWindow="2505" windowWidth="15375" windowHeight="7875" xr2:uid="{00000000-000D-0000-FFFF-FFFF00000000}"/>
  </bookViews>
  <sheets>
    <sheet name="Annual BudgetSY19" sheetId="1" r:id="rId1"/>
  </sheet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S2DocOpenMode" hidden="1">"AS2DocumentEdit"</definedName>
    <definedName name="AS2NamedRange" hidden="1">5</definedName>
    <definedName name="HTML1_1" hidden="1">"'[mitforum.xls]Sales Plan'!$A$1"</definedName>
    <definedName name="HTML1_10" hidden="1">""</definedName>
    <definedName name="HTML1_11" hidden="1">1</definedName>
    <definedName name="HTML1_12" hidden="1">"MyHTML.htm"</definedName>
    <definedName name="HTML1_2" hidden="1">1</definedName>
    <definedName name="HTML1_3" hidden="1">"$50K Entrepreneurship Competition Sales Plan"</definedName>
    <definedName name="HTML1_4" hidden="1">"Sales Plan"</definedName>
    <definedName name="HTML1_5" hidden="1">"Sales Plan model authored by Charlie Tillett of Frontier Software"</definedName>
    <definedName name="HTML1_6" hidden="1">-4146</definedName>
    <definedName name="HTML1_7" hidden="1">-4146</definedName>
    <definedName name="HTML1_8" hidden="1">"4/4/97"</definedName>
    <definedName name="HTML1_9" hidden="1">"$50K Entrepreneurship Competition"</definedName>
    <definedName name="HTML2_1" hidden="1">"'[mitforum.xls]Sales Plan'!$A$1:$P$32"</definedName>
    <definedName name="HTML2_10" hidden="1">""</definedName>
    <definedName name="HTML2_11" hidden="1">1</definedName>
    <definedName name="HTML2_12" hidden="1">"C:\My Documents\salesplan.html"</definedName>
    <definedName name="HTML2_2" hidden="1">1</definedName>
    <definedName name="HTML2_3" hidden="1">"Sales Plan"</definedName>
    <definedName name="HTML2_4" hidden="1">"Sales Plan"</definedName>
    <definedName name="HTML2_5" hidden="1">"Sales Plan model by Charlie Tillett of Frontier Software
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"[mitforum.xls]Headcount!$A$1:$P$54"</definedName>
    <definedName name="HTML3_10" hidden="1">""</definedName>
    <definedName name="HTML3_11" hidden="1">1</definedName>
    <definedName name="HTML3_12" hidden="1">"C:\My Documents\HiringPlan.html"</definedName>
    <definedName name="HTML3_2" hidden="1">1</definedName>
    <definedName name="HTML3_3" hidden="1">"Hiring Plan"</definedName>
    <definedName name="HTML3_4" hidden="1">"Hiring Plan"</definedName>
    <definedName name="HTML3_5" hidden="1">"Sales Plan model by Charlie Tillett of Frontier Software
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"'[mitforum.xls]Other Expenses'!$A$1:$P$23"</definedName>
    <definedName name="HTML4_10" hidden="1">""</definedName>
    <definedName name="HTML4_11" hidden="1">1</definedName>
    <definedName name="HTML4_12" hidden="1">"C:\My Documents\NonSalary.html"</definedName>
    <definedName name="HTML4_2" hidden="1">1</definedName>
    <definedName name="HTML4_3" hidden="1">"Non-Salary Expenses"</definedName>
    <definedName name="HTML4_4" hidden="1">"Non-Salary Expenses"</definedName>
    <definedName name="HTML4_5" hidden="1">"Financial model by Charlie Tillett of Frontier Software (charlie@frontier.com)
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"'[mitforum.xls]Income Statement'!$A$1:$Q$19"</definedName>
    <definedName name="HTML5_10" hidden="1">""</definedName>
    <definedName name="HTML5_11" hidden="1">1</definedName>
    <definedName name="HTML5_12" hidden="1">"C:\My Documents\IncomeStat.html"</definedName>
    <definedName name="HTML5_2" hidden="1">1</definedName>
    <definedName name="HTML5_3" hidden="1">"Income Statement"</definedName>
    <definedName name="HTML5_4" hidden="1">"Income Statement"</definedName>
    <definedName name="HTML5_5" hidden="1">"Financial model by Charlie Tillett of Frontier Software (charlie@frontier.com)"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"'[mitforum.xls]Balance Sheet &amp; Cash Flow'!$A$1:$O$22"</definedName>
    <definedName name="HTML6_10" hidden="1">""</definedName>
    <definedName name="HTML6_11" hidden="1">1</definedName>
    <definedName name="HTML6_12" hidden="1">"C:\My Documents\CashFlow.htm"</definedName>
    <definedName name="HTML6_2" hidden="1">1</definedName>
    <definedName name="HTML6_3" hidden="1">"Balance Sheet &amp; Cash Flow"</definedName>
    <definedName name="HTML6_4" hidden="1">"Balance Sheet &amp; Cash Flow"</definedName>
    <definedName name="HTML6_5" hidden="1">"Financial model by Charlie Tillett of Frontier Software (charlie@frontier.com)"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"'[mitforum.xls]Double Entry Primer'!$A$1:$X$17"</definedName>
    <definedName name="HTML7_10" hidden="1">""</definedName>
    <definedName name="HTML7_11" hidden="1">1</definedName>
    <definedName name="HTML7_12" hidden="1">"C:\My Documents\DoubleEntry.htm"</definedName>
    <definedName name="HTML7_2" hidden="1">1</definedName>
    <definedName name="HTML7_3" hidden="1">"Double Entry Primer"</definedName>
    <definedName name="HTML7_4" hidden="1">"Double Entry Primer"</definedName>
    <definedName name="HTML7_5" hidden="1">"Financial model by Charlie Tillett of Frontier Software (charlie@frontier.com)"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40588.5871412037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38982.6328935185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7" i="1" l="1"/>
  <c r="M67" i="1"/>
  <c r="U66" i="1"/>
  <c r="Q66" i="1"/>
  <c r="M66" i="1"/>
  <c r="I66" i="1"/>
  <c r="U65" i="1"/>
  <c r="Q65" i="1"/>
  <c r="M65" i="1"/>
  <c r="I65" i="1"/>
  <c r="W65" i="1" s="1"/>
  <c r="U58" i="1"/>
  <c r="Q58" i="1"/>
  <c r="M58" i="1"/>
  <c r="I58" i="1"/>
  <c r="U56" i="1"/>
  <c r="Q56" i="1"/>
  <c r="M56" i="1"/>
  <c r="I56" i="1"/>
  <c r="W56" i="1" s="1"/>
  <c r="M55" i="1"/>
  <c r="I55" i="1"/>
  <c r="U54" i="1"/>
  <c r="Q54" i="1"/>
  <c r="M54" i="1"/>
  <c r="I54" i="1"/>
  <c r="Q53" i="1"/>
  <c r="M53" i="1"/>
  <c r="U52" i="1"/>
  <c r="Q52" i="1"/>
  <c r="M52" i="1"/>
  <c r="I52" i="1"/>
  <c r="W52" i="1" s="1"/>
  <c r="U51" i="1"/>
  <c r="Q51" i="1"/>
  <c r="U50" i="1"/>
  <c r="Q50" i="1"/>
  <c r="M50" i="1"/>
  <c r="I50" i="1"/>
  <c r="U49" i="1"/>
  <c r="I49" i="1"/>
  <c r="U48" i="1"/>
  <c r="Q48" i="1"/>
  <c r="M48" i="1"/>
  <c r="I48" i="1"/>
  <c r="W48" i="1" s="1"/>
  <c r="T59" i="1"/>
  <c r="S59" i="1"/>
  <c r="O59" i="1"/>
  <c r="N59" i="1"/>
  <c r="K59" i="1"/>
  <c r="M47" i="1"/>
  <c r="G59" i="1"/>
  <c r="I47" i="1"/>
  <c r="D59" i="1"/>
  <c r="Q43" i="1"/>
  <c r="M43" i="1"/>
  <c r="U42" i="1"/>
  <c r="Q42" i="1"/>
  <c r="M42" i="1"/>
  <c r="I42" i="1"/>
  <c r="D44" i="1"/>
  <c r="U41" i="1"/>
  <c r="Q41" i="1"/>
  <c r="U40" i="1"/>
  <c r="Q40" i="1"/>
  <c r="M40" i="1"/>
  <c r="I40" i="1"/>
  <c r="T72" i="1"/>
  <c r="P72" i="1"/>
  <c r="L72" i="1"/>
  <c r="H72" i="1"/>
  <c r="I39" i="1"/>
  <c r="S44" i="1"/>
  <c r="O44" i="1"/>
  <c r="P35" i="1"/>
  <c r="U34" i="1"/>
  <c r="Q34" i="1"/>
  <c r="M34" i="1"/>
  <c r="I34" i="1"/>
  <c r="M33" i="1"/>
  <c r="U32" i="1"/>
  <c r="Q32" i="1"/>
  <c r="M32" i="1"/>
  <c r="I32" i="1"/>
  <c r="M31" i="1"/>
  <c r="L35" i="1"/>
  <c r="K35" i="1"/>
  <c r="G35" i="1"/>
  <c r="F35" i="1"/>
  <c r="U26" i="1"/>
  <c r="U25" i="1"/>
  <c r="Q25" i="1"/>
  <c r="M25" i="1"/>
  <c r="I25" i="1"/>
  <c r="U24" i="1"/>
  <c r="U23" i="1"/>
  <c r="Q23" i="1"/>
  <c r="M23" i="1"/>
  <c r="I23" i="1"/>
  <c r="U22" i="1"/>
  <c r="I22" i="1"/>
  <c r="U21" i="1"/>
  <c r="Q21" i="1"/>
  <c r="M21" i="1"/>
  <c r="I21" i="1"/>
  <c r="D27" i="1"/>
  <c r="T27" i="1"/>
  <c r="S27" i="1"/>
  <c r="U20" i="1"/>
  <c r="U27" i="1" s="1"/>
  <c r="P27" i="1"/>
  <c r="O27" i="1"/>
  <c r="L27" i="1"/>
  <c r="K27" i="1"/>
  <c r="J27" i="1"/>
  <c r="H27" i="1"/>
  <c r="G27" i="1"/>
  <c r="F27" i="1"/>
  <c r="U15" i="1"/>
  <c r="Q15" i="1"/>
  <c r="M15" i="1"/>
  <c r="I15" i="1"/>
  <c r="U14" i="1"/>
  <c r="Q14" i="1"/>
  <c r="M14" i="1"/>
  <c r="I14" i="1"/>
  <c r="U13" i="1"/>
  <c r="Q13" i="1"/>
  <c r="M13" i="1"/>
  <c r="I13" i="1"/>
  <c r="W13" i="1" s="1"/>
  <c r="U12" i="1"/>
  <c r="Q12" i="1"/>
  <c r="M12" i="1"/>
  <c r="I12" i="1"/>
  <c r="U11" i="1"/>
  <c r="Q11" i="1"/>
  <c r="M11" i="1"/>
  <c r="I11" i="1"/>
  <c r="U10" i="1"/>
  <c r="Q10" i="1"/>
  <c r="M10" i="1"/>
  <c r="I10" i="1"/>
  <c r="F9" i="1"/>
  <c r="G9" i="1" s="1"/>
  <c r="U8" i="1"/>
  <c r="Q8" i="1"/>
  <c r="M8" i="1"/>
  <c r="I8" i="1"/>
  <c r="F16" i="1"/>
  <c r="D16" i="1"/>
  <c r="W23" i="1" l="1"/>
  <c r="W54" i="1"/>
  <c r="W8" i="1"/>
  <c r="W25" i="1"/>
  <c r="W32" i="1"/>
  <c r="W42" i="1"/>
  <c r="W11" i="1"/>
  <c r="W21" i="1"/>
  <c r="H9" i="1"/>
  <c r="W12" i="1"/>
  <c r="W15" i="1"/>
  <c r="W10" i="1"/>
  <c r="W14" i="1"/>
  <c r="U30" i="1"/>
  <c r="R35" i="1"/>
  <c r="I38" i="1"/>
  <c r="H44" i="1"/>
  <c r="I9" i="1"/>
  <c r="Q20" i="1"/>
  <c r="Q22" i="1"/>
  <c r="Q24" i="1"/>
  <c r="Q26" i="1"/>
  <c r="H35" i="1"/>
  <c r="N35" i="1"/>
  <c r="Q30" i="1"/>
  <c r="S35" i="1"/>
  <c r="W34" i="1"/>
  <c r="T44" i="1"/>
  <c r="U38" i="1"/>
  <c r="M20" i="1"/>
  <c r="M22" i="1"/>
  <c r="W22" i="1" s="1"/>
  <c r="M24" i="1"/>
  <c r="M26" i="1"/>
  <c r="R27" i="1"/>
  <c r="J35" i="1"/>
  <c r="M30" i="1"/>
  <c r="M35" i="1" s="1"/>
  <c r="O35" i="1"/>
  <c r="O61" i="1" s="1"/>
  <c r="T35" i="1"/>
  <c r="T61" i="1" s="1"/>
  <c r="Q33" i="1"/>
  <c r="Q38" i="1"/>
  <c r="P44" i="1"/>
  <c r="W50" i="1"/>
  <c r="W58" i="1"/>
  <c r="W66" i="1"/>
  <c r="I20" i="1"/>
  <c r="I24" i="1"/>
  <c r="I26" i="1"/>
  <c r="N27" i="1"/>
  <c r="I30" i="1"/>
  <c r="Q31" i="1"/>
  <c r="L44" i="1"/>
  <c r="M38" i="1"/>
  <c r="W40" i="1"/>
  <c r="S61" i="1"/>
  <c r="I57" i="1"/>
  <c r="F72" i="1"/>
  <c r="K72" i="1"/>
  <c r="J59" i="1"/>
  <c r="R59" i="1"/>
  <c r="I31" i="1"/>
  <c r="I33" i="1"/>
  <c r="U39" i="1"/>
  <c r="P59" i="1"/>
  <c r="G72" i="1"/>
  <c r="U57" i="1"/>
  <c r="U72" i="1" s="1"/>
  <c r="R72" i="1"/>
  <c r="D35" i="1"/>
  <c r="D61" i="1" s="1"/>
  <c r="D62" i="1" s="1"/>
  <c r="U31" i="1"/>
  <c r="U33" i="1"/>
  <c r="F44" i="1"/>
  <c r="J44" i="1"/>
  <c r="N44" i="1"/>
  <c r="R44" i="1"/>
  <c r="Q39" i="1"/>
  <c r="M41" i="1"/>
  <c r="I43" i="1"/>
  <c r="L59" i="1"/>
  <c r="U47" i="1"/>
  <c r="Q49" i="1"/>
  <c r="M51" i="1"/>
  <c r="I53" i="1"/>
  <c r="U55" i="1"/>
  <c r="Q57" i="1"/>
  <c r="Q72" i="1" s="1"/>
  <c r="N72" i="1"/>
  <c r="S72" i="1"/>
  <c r="F59" i="1"/>
  <c r="F61" i="1" s="1"/>
  <c r="F62" i="1" s="1"/>
  <c r="I67" i="1"/>
  <c r="W67" i="1" s="1"/>
  <c r="G44" i="1"/>
  <c r="G61" i="1" s="1"/>
  <c r="K44" i="1"/>
  <c r="K61" i="1" s="1"/>
  <c r="M39" i="1"/>
  <c r="W39" i="1" s="1"/>
  <c r="I41" i="1"/>
  <c r="W41" i="1" s="1"/>
  <c r="U43" i="1"/>
  <c r="H59" i="1"/>
  <c r="Q47" i="1"/>
  <c r="W47" i="1" s="1"/>
  <c r="M49" i="1"/>
  <c r="W49" i="1" s="1"/>
  <c r="I51" i="1"/>
  <c r="W51" i="1" s="1"/>
  <c r="U53" i="1"/>
  <c r="Q55" i="1"/>
  <c r="W55" i="1" s="1"/>
  <c r="M57" i="1"/>
  <c r="M72" i="1" s="1"/>
  <c r="J72" i="1"/>
  <c r="O72" i="1"/>
  <c r="U67" i="1"/>
  <c r="Q27" i="1" l="1"/>
  <c r="W33" i="1"/>
  <c r="U35" i="1"/>
  <c r="W31" i="1"/>
  <c r="N61" i="1"/>
  <c r="F71" i="1"/>
  <c r="F73" i="1" s="1"/>
  <c r="F68" i="1"/>
  <c r="Q59" i="1"/>
  <c r="U59" i="1"/>
  <c r="Q44" i="1"/>
  <c r="H61" i="1"/>
  <c r="W53" i="1"/>
  <c r="L61" i="1"/>
  <c r="I59" i="1"/>
  <c r="R61" i="1"/>
  <c r="I72" i="1"/>
  <c r="W57" i="1"/>
  <c r="W72" i="1" s="1"/>
  <c r="W24" i="1"/>
  <c r="U44" i="1"/>
  <c r="Q35" i="1"/>
  <c r="W38" i="1"/>
  <c r="I44" i="1"/>
  <c r="P61" i="1"/>
  <c r="W26" i="1"/>
  <c r="W43" i="1"/>
  <c r="J61" i="1"/>
  <c r="M59" i="1"/>
  <c r="I35" i="1"/>
  <c r="W35" i="1" s="1"/>
  <c r="W30" i="1"/>
  <c r="I27" i="1"/>
  <c r="W20" i="1"/>
  <c r="M27" i="1"/>
  <c r="J9" i="1"/>
  <c r="H16" i="1"/>
  <c r="M44" i="1"/>
  <c r="I7" i="1"/>
  <c r="G16" i="1"/>
  <c r="G62" i="1" s="1"/>
  <c r="U61" i="1" l="1"/>
  <c r="H62" i="1"/>
  <c r="W27" i="1"/>
  <c r="W44" i="1"/>
  <c r="W59" i="1"/>
  <c r="I61" i="1"/>
  <c r="I16" i="1"/>
  <c r="I62" i="1" s="1"/>
  <c r="M61" i="1"/>
  <c r="Q61" i="1"/>
  <c r="G71" i="1"/>
  <c r="G73" i="1" s="1"/>
  <c r="G68" i="1"/>
  <c r="K9" i="1"/>
  <c r="L9" i="1" l="1"/>
  <c r="K16" i="1"/>
  <c r="K62" i="1" s="1"/>
  <c r="M9" i="1"/>
  <c r="I68" i="1"/>
  <c r="I71" i="1"/>
  <c r="I73" i="1" s="1"/>
  <c r="J16" i="1"/>
  <c r="J62" i="1" s="1"/>
  <c r="W61" i="1"/>
  <c r="H71" i="1"/>
  <c r="H73" i="1" s="1"/>
  <c r="H68" i="1"/>
  <c r="J71" i="1" l="1"/>
  <c r="J73" i="1" s="1"/>
  <c r="J68" i="1"/>
  <c r="K71" i="1"/>
  <c r="K73" i="1" s="1"/>
  <c r="K68" i="1"/>
  <c r="N9" i="1"/>
  <c r="O9" i="1" l="1"/>
  <c r="L16" i="1"/>
  <c r="L62" i="1" s="1"/>
  <c r="M7" i="1"/>
  <c r="L71" i="1" l="1"/>
  <c r="L73" i="1" s="1"/>
  <c r="L68" i="1"/>
  <c r="N16" i="1"/>
  <c r="N62" i="1" s="1"/>
  <c r="M16" i="1"/>
  <c r="M62" i="1" s="1"/>
  <c r="O16" i="1"/>
  <c r="O62" i="1" s="1"/>
  <c r="P9" i="1"/>
  <c r="O71" i="1" l="1"/>
  <c r="O73" i="1" s="1"/>
  <c r="O68" i="1"/>
  <c r="N71" i="1"/>
  <c r="N73" i="1" s="1"/>
  <c r="N68" i="1"/>
  <c r="M68" i="1"/>
  <c r="M71" i="1"/>
  <c r="M73" i="1" s="1"/>
  <c r="R9" i="1"/>
  <c r="P16" i="1"/>
  <c r="P62" i="1" s="1"/>
  <c r="Q9" i="1"/>
  <c r="Q7" i="1"/>
  <c r="S9" i="1" l="1"/>
  <c r="Q16" i="1"/>
  <c r="Q62" i="1" s="1"/>
  <c r="P71" i="1"/>
  <c r="P73" i="1" s="1"/>
  <c r="P68" i="1"/>
  <c r="R16" i="1" l="1"/>
  <c r="R62" i="1" s="1"/>
  <c r="T9" i="1"/>
  <c r="T16" i="1" s="1"/>
  <c r="T62" i="1" s="1"/>
  <c r="S16" i="1"/>
  <c r="S62" i="1" s="1"/>
  <c r="Q68" i="1"/>
  <c r="Q71" i="1"/>
  <c r="Q73" i="1" s="1"/>
  <c r="U9" i="1"/>
  <c r="W9" i="1" s="1"/>
  <c r="T71" i="1" l="1"/>
  <c r="T73" i="1" s="1"/>
  <c r="T68" i="1"/>
  <c r="U7" i="1"/>
  <c r="S71" i="1"/>
  <c r="S73" i="1" s="1"/>
  <c r="S68" i="1"/>
  <c r="R71" i="1"/>
  <c r="R73" i="1" s="1"/>
  <c r="R68" i="1"/>
  <c r="U16" i="1" l="1"/>
  <c r="U62" i="1" s="1"/>
  <c r="W7" i="1"/>
  <c r="W16" i="1" s="1"/>
  <c r="W62" i="1" s="1"/>
  <c r="W71" i="1" s="1"/>
  <c r="W73" i="1" s="1"/>
  <c r="U68" i="1" l="1"/>
  <c r="W68" i="1" s="1"/>
  <c r="U71" i="1"/>
  <c r="U73" i="1" s="1"/>
</calcChain>
</file>

<file path=xl/sharedStrings.xml><?xml version="1.0" encoding="utf-8"?>
<sst xmlns="http://schemas.openxmlformats.org/spreadsheetml/2006/main" count="100" uniqueCount="83">
  <si>
    <t>Latin American Montessori Bilingual Public Charter School</t>
  </si>
  <si>
    <t>2018-2019 Fiscal Year Annual Budget</t>
  </si>
  <si>
    <t>SY2018-2019 ANNUAL BUDGET</t>
  </si>
  <si>
    <t>Prior Year</t>
  </si>
  <si>
    <t>July</t>
  </si>
  <si>
    <t>August</t>
  </si>
  <si>
    <t>September</t>
  </si>
  <si>
    <t>Q1</t>
  </si>
  <si>
    <t>October</t>
  </si>
  <si>
    <t>November</t>
  </si>
  <si>
    <t>December</t>
  </si>
  <si>
    <t>Q2</t>
  </si>
  <si>
    <t>January</t>
  </si>
  <si>
    <t>February</t>
  </si>
  <si>
    <t>March</t>
  </si>
  <si>
    <t>Q3</t>
  </si>
  <si>
    <t>April</t>
  </si>
  <si>
    <t>May</t>
  </si>
  <si>
    <t>June</t>
  </si>
  <si>
    <t>Q4</t>
  </si>
  <si>
    <t>Current Year</t>
  </si>
  <si>
    <t>Budget</t>
  </si>
  <si>
    <t>Annual Budget</t>
  </si>
  <si>
    <t>REVENUE</t>
  </si>
  <si>
    <t>Per Pupil Charter Payments - General Education</t>
  </si>
  <si>
    <t>Per Pupil Charter Payments - Categorical Enhancements</t>
  </si>
  <si>
    <t>Per Pupil Facilities Allowance</t>
  </si>
  <si>
    <t>Federal Funding</t>
  </si>
  <si>
    <t>Other Government Funding/Grants</t>
  </si>
  <si>
    <t>Private Grants and Donations</t>
  </si>
  <si>
    <t>Activity Fees</t>
  </si>
  <si>
    <t>In-kind revenue</t>
  </si>
  <si>
    <t>Other Income</t>
  </si>
  <si>
    <t>TOTAL REVENUES</t>
  </si>
  <si>
    <t>FUNCTIONAL EXPENSES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</si>
  <si>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</si>
  <si>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</si>
  <si>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</si>
  <si>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</si>
  <si>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</si>
  <si>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</si>
  <si>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Administrative/Other Staff Salaries</t>
  </si>
  <si>
    <t>Employee Benefits and Payroll Taxes</t>
  </si>
  <si>
    <t>Subtotal: Personnel Expense</t>
  </si>
  <si>
    <t>Direct Student Expense</t>
  </si>
  <si>
    <t>Educational Supplies and Textbooks</t>
  </si>
  <si>
    <t>Student Assessment Materials/Program Evaluation</t>
  </si>
  <si>
    <t>Contracted Student Services</t>
  </si>
  <si>
    <t>Food Service</t>
  </si>
  <si>
    <t>Other Direct Student Expense</t>
  </si>
  <si>
    <t>Subtotal: Direct Student Expense</t>
  </si>
  <si>
    <t>Occupancy Expenses</t>
  </si>
  <si>
    <t>Rent</t>
  </si>
  <si>
    <t>Depreciation (facilities only)</t>
  </si>
  <si>
    <t>Interest (facilities only)</t>
  </si>
  <si>
    <t>Building Maintenance and Repairs</t>
  </si>
  <si>
    <t>Contracted Building Services</t>
  </si>
  <si>
    <t>Other Occupancy Expenses</t>
  </si>
  <si>
    <t>Subtotal: Occupancy Expenses</t>
  </si>
  <si>
    <t>General and Administrative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</si>
  <si>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</si>
  <si>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</si>
  <si>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</si>
  <si>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</si>
  <si>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</si>
  <si>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</si>
  <si>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Professional Development</t>
  </si>
  <si>
    <t>PCSB Administrative Fee</t>
  </si>
  <si>
    <t>Management Fee</t>
  </si>
  <si>
    <t>Interest Expense (non-facility)</t>
  </si>
  <si>
    <t>Depreciation and Amortization (non-facility)</t>
  </si>
  <si>
    <t>Other General Expense</t>
  </si>
  <si>
    <t>Subtotal: General Expenses</t>
  </si>
  <si>
    <t>TOTAL EXPENSES</t>
  </si>
  <si>
    <t>NET INCOME</t>
  </si>
  <si>
    <t>CASH FLOW ADJUSTMENTS</t>
  </si>
  <si>
    <t>Operating Activities</t>
  </si>
  <si>
    <t>Investing Activities</t>
  </si>
  <si>
    <t>Financing Activities</t>
  </si>
  <si>
    <t>NET CASH FLOW</t>
  </si>
  <si>
    <t>Operating Income Reconciliation:</t>
  </si>
  <si>
    <t>Plus Depreciation</t>
  </si>
  <si>
    <t>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</si>
</sst>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b/>
      <i/>
      <u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164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8" fillId="0" borderId="0" applyFont="0" applyFill="0" applyBorder="0" applyAlignment="0" applyProtection="0"/>
  </cellStyleXfs>
  <cellXfs count="51">
    <xf numFmtId="164" fontId="0" fillId="0" borderId="0" xfId="0"/>
    <xf numFmtId="164" fontId="2" fillId="0" borderId="0" xfId="0" applyFont="1"/>
    <xf numFmtId="0" fontId="1" fillId="0" borderId="0" xfId="2"/>
    <xf numFmtId="0" fontId="4" fillId="0" borderId="0" xfId="3" applyFont="1" applyFill="1" applyBorder="1"/>
    <xf numFmtId="0" fontId="4" fillId="0" borderId="0" xfId="3" applyFont="1"/>
    <xf numFmtId="49" fontId="4" fillId="0" borderId="0" xfId="3" applyNumberFormat="1" applyFont="1" applyFill="1" applyBorder="1"/>
    <xf numFmtId="0" fontId="5" fillId="0" borderId="0" xfId="3" applyFont="1" applyBorder="1"/>
    <xf numFmtId="0" fontId="4" fillId="0" borderId="0" xfId="3" applyFont="1" applyBorder="1"/>
    <xf numFmtId="17" fontId="7" fillId="0" borderId="4" xfId="3" applyNumberFormat="1" applyFont="1" applyFill="1" applyBorder="1" applyAlignment="1">
      <alignment horizontal="center"/>
    </xf>
    <xf numFmtId="17" fontId="7" fillId="0" borderId="0" xfId="3" applyNumberFormat="1" applyFont="1" applyFill="1" applyBorder="1" applyAlignment="1">
      <alignment horizontal="center"/>
    </xf>
    <xf numFmtId="17" fontId="7" fillId="0" borderId="5" xfId="3" applyNumberFormat="1" applyFont="1" applyFill="1" applyBorder="1" applyAlignment="1">
      <alignment horizontal="center"/>
    </xf>
    <xf numFmtId="17" fontId="7" fillId="0" borderId="6" xfId="3" applyNumberFormat="1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7" fillId="0" borderId="0" xfId="3" applyFont="1" applyFill="1" applyBorder="1"/>
    <xf numFmtId="0" fontId="1" fillId="0" borderId="7" xfId="2" applyBorder="1"/>
    <xf numFmtId="165" fontId="4" fillId="3" borderId="8" xfId="4" applyNumberFormat="1" applyFon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165" fontId="4" fillId="0" borderId="7" xfId="4" applyNumberFormat="1" applyFont="1" applyFill="1" applyBorder="1" applyAlignment="1">
      <alignment horizontal="center"/>
    </xf>
    <xf numFmtId="43" fontId="7" fillId="0" borderId="0" xfId="4" applyFont="1" applyFill="1" applyBorder="1"/>
    <xf numFmtId="0" fontId="7" fillId="0" borderId="9" xfId="3" applyFont="1" applyFill="1" applyBorder="1"/>
    <xf numFmtId="165" fontId="7" fillId="0" borderId="9" xfId="3" applyNumberFormat="1" applyFont="1" applyFill="1" applyBorder="1"/>
    <xf numFmtId="5" fontId="7" fillId="0" borderId="0" xfId="3" applyNumberFormat="1" applyFont="1" applyFill="1" applyBorder="1"/>
    <xf numFmtId="165" fontId="7" fillId="0" borderId="10" xfId="3" applyNumberFormat="1" applyFont="1" applyFill="1" applyBorder="1"/>
    <xf numFmtId="0" fontId="7" fillId="0" borderId="0" xfId="3" applyFont="1" applyBorder="1"/>
    <xf numFmtId="5" fontId="7" fillId="0" borderId="0" xfId="3" applyNumberFormat="1" applyFont="1" applyBorder="1"/>
    <xf numFmtId="5" fontId="4" fillId="0" borderId="0" xfId="3" applyNumberFormat="1" applyFont="1" applyFill="1" applyBorder="1"/>
    <xf numFmtId="5" fontId="7" fillId="0" borderId="7" xfId="3" applyNumberFormat="1" applyFont="1" applyBorder="1"/>
    <xf numFmtId="0" fontId="7" fillId="0" borderId="0" xfId="3" applyFont="1"/>
    <xf numFmtId="5" fontId="4" fillId="0" borderId="7" xfId="3" applyNumberFormat="1" applyFont="1" applyFill="1" applyBorder="1"/>
    <xf numFmtId="0" fontId="6" fillId="0" borderId="0" xfId="3" applyFont="1" applyFill="1" applyBorder="1"/>
    <xf numFmtId="165" fontId="4" fillId="0" borderId="0" xfId="4" applyNumberFormat="1" applyFont="1" applyFill="1" applyBorder="1"/>
    <xf numFmtId="0" fontId="4" fillId="0" borderId="7" xfId="3" applyFont="1" applyFill="1" applyBorder="1"/>
    <xf numFmtId="165" fontId="4" fillId="3" borderId="8" xfId="4" applyNumberFormat="1" applyFont="1" applyFill="1" applyBorder="1"/>
    <xf numFmtId="0" fontId="4" fillId="0" borderId="5" xfId="3" applyFont="1" applyFill="1" applyBorder="1"/>
    <xf numFmtId="5" fontId="7" fillId="0" borderId="7" xfId="3" applyNumberFormat="1" applyFont="1" applyFill="1" applyBorder="1"/>
    <xf numFmtId="0" fontId="4" fillId="0" borderId="7" xfId="3" applyFont="1" applyBorder="1"/>
    <xf numFmtId="0" fontId="6" fillId="0" borderId="0" xfId="3" applyFont="1" applyBorder="1"/>
    <xf numFmtId="165" fontId="4" fillId="0" borderId="0" xfId="4" applyNumberFormat="1" applyFont="1" applyBorder="1"/>
    <xf numFmtId="165" fontId="4" fillId="0" borderId="7" xfId="4" applyNumberFormat="1" applyFont="1" applyBorder="1"/>
    <xf numFmtId="165" fontId="7" fillId="0" borderId="0" xfId="3" applyNumberFormat="1" applyFont="1" applyFill="1" applyBorder="1"/>
    <xf numFmtId="43" fontId="7" fillId="0" borderId="0" xfId="3" applyNumberFormat="1" applyFont="1" applyFill="1" applyBorder="1"/>
    <xf numFmtId="0" fontId="9" fillId="0" borderId="0" xfId="3" applyFont="1"/>
    <xf numFmtId="165" fontId="10" fillId="0" borderId="0" xfId="2" applyNumberFormat="1" applyFont="1"/>
    <xf numFmtId="165" fontId="10" fillId="0" borderId="7" xfId="2" applyNumberFormat="1" applyFont="1" applyBorder="1"/>
    <xf numFmtId="44" fontId="7" fillId="0" borderId="0" xfId="1" applyFont="1" applyFill="1" applyBorder="1"/>
    <xf numFmtId="165" fontId="7" fillId="0" borderId="11" xfId="3" applyNumberFormat="1" applyFont="1" applyFill="1" applyBorder="1"/>
    <xf numFmtId="0" fontId="6" fillId="2" borderId="1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</cellXfs>
  <cellStyles count="5">
    <cellStyle name="Comma 13" xfId="4" xr:uid="{00000000-0005-0000-0000-000000000000}"/>
    <cellStyle name="Currency" xfId="1" builtinId="4"/>
    <cellStyle name="Normal" xfId="0" builtinId="0"/>
    <cellStyle name="Normal 14" xfId="2" xr:uid="{00000000-0005-0000-0000-000003000000}"/>
    <cellStyle name="Normal_PSCB financials reporting template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3"/>
  <sheetViews>
    <sheetView showGridLines="0" tabSelected="1" workbookViewId="0">
      <pane xSplit="3" ySplit="5" topLeftCell="D6" activePane="bottomRight" state="frozen"/>
      <selection activeCell="AG58" sqref="AG58"/>
      <selection pane="topRight" activeCell="AG58" sqref="AG58"/>
      <selection pane="bottomLeft" activeCell="AG58" sqref="AG58"/>
      <selection pane="bottomRight" activeCell="E5" sqref="E5"/>
    </sheetView>
  </sheetViews>
  <sheetFormatPr defaultRowHeight="15" outlineLevelCol="1" x14ac:dyDescent="0.25"/>
  <cols>
    <col min="1" max="1" width="9.5703125" style="2" customWidth="1"/>
    <col min="2" max="2" width="40.7109375" style="2" customWidth="1"/>
    <col min="3" max="3" width="9.140625" style="2" hidden="1" customWidth="1" outlineLevel="1"/>
    <col min="4" max="4" width="11" style="2" bestFit="1" customWidth="1" collapsed="1"/>
    <col min="5" max="5" width="10" style="3" customWidth="1"/>
    <col min="6" max="21" width="10.7109375" style="2" customWidth="1"/>
    <col min="22" max="22" width="2.7109375" style="3" customWidth="1"/>
    <col min="23" max="23" width="12.7109375" style="2" bestFit="1" customWidth="1"/>
    <col min="24" max="16384" width="9.140625" style="2"/>
  </cols>
  <sheetData>
    <row r="1" spans="1:23" x14ac:dyDescent="0.25">
      <c r="A1" s="1" t="s">
        <v>0</v>
      </c>
    </row>
    <row r="2" spans="1:23" ht="15.75" thickBot="1" x14ac:dyDescent="0.3">
      <c r="A2" s="4" t="s">
        <v>1</v>
      </c>
      <c r="B2" s="5"/>
      <c r="C2" s="5"/>
      <c r="D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5"/>
    </row>
    <row r="3" spans="1:23" ht="15.75" thickBot="1" x14ac:dyDescent="0.3">
      <c r="A3" s="6"/>
      <c r="B3" s="7"/>
      <c r="C3" s="6"/>
      <c r="D3" s="7"/>
      <c r="F3" s="48" t="s">
        <v>2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3" x14ac:dyDescent="0.25">
      <c r="A4" s="3"/>
      <c r="B4" s="3"/>
      <c r="C4" s="6"/>
      <c r="D4" s="8" t="s">
        <v>3</v>
      </c>
      <c r="E4" s="9"/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  <c r="Q4" s="10" t="s">
        <v>15</v>
      </c>
      <c r="R4" s="10" t="s">
        <v>16</v>
      </c>
      <c r="S4" s="10" t="s">
        <v>17</v>
      </c>
      <c r="T4" s="10" t="s">
        <v>18</v>
      </c>
      <c r="U4" s="10" t="s">
        <v>19</v>
      </c>
      <c r="V4" s="9"/>
      <c r="W4" s="11" t="s">
        <v>20</v>
      </c>
    </row>
    <row r="5" spans="1:23" x14ac:dyDescent="0.25">
      <c r="B5" s="3"/>
      <c r="C5" s="6"/>
      <c r="D5" s="12" t="s">
        <v>21</v>
      </c>
      <c r="E5" s="13"/>
      <c r="F5" s="12" t="s">
        <v>21</v>
      </c>
      <c r="G5" s="12" t="s">
        <v>21</v>
      </c>
      <c r="H5" s="12" t="s">
        <v>21</v>
      </c>
      <c r="I5" s="12" t="s">
        <v>21</v>
      </c>
      <c r="J5" s="12" t="s">
        <v>21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21</v>
      </c>
      <c r="V5" s="13"/>
      <c r="W5" s="14" t="s">
        <v>22</v>
      </c>
    </row>
    <row r="6" spans="1:23" x14ac:dyDescent="0.25">
      <c r="A6" s="15" t="s">
        <v>23</v>
      </c>
      <c r="B6" s="3"/>
      <c r="C6" s="6"/>
      <c r="W6" s="16"/>
    </row>
    <row r="7" spans="1:23" x14ac:dyDescent="0.25">
      <c r="A7" s="7"/>
      <c r="B7" s="7" t="s">
        <v>24</v>
      </c>
      <c r="C7" s="6"/>
      <c r="D7" s="17">
        <v>6912020.1119999997</v>
      </c>
      <c r="E7" s="18"/>
      <c r="F7" s="17">
        <v>665236.89849500009</v>
      </c>
      <c r="G7" s="17">
        <v>665236.89849500009</v>
      </c>
      <c r="H7" s="17">
        <v>665236.89849500009</v>
      </c>
      <c r="I7" s="18">
        <f>SUM(F7:H7)</f>
        <v>1995710.6954850003</v>
      </c>
      <c r="J7" s="17">
        <v>665236.89849500009</v>
      </c>
      <c r="K7" s="17">
        <v>665236.89849500009</v>
      </c>
      <c r="L7" s="17">
        <v>665236.89849500009</v>
      </c>
      <c r="M7" s="18">
        <f>SUM(J7:L7)</f>
        <v>1995710.6954850003</v>
      </c>
      <c r="N7" s="17">
        <v>665236.89849500009</v>
      </c>
      <c r="O7" s="17">
        <v>665236.89849500009</v>
      </c>
      <c r="P7" s="17">
        <v>665236.89849500009</v>
      </c>
      <c r="Q7" s="18">
        <f>SUM(N7:P7)</f>
        <v>1995710.6954850003</v>
      </c>
      <c r="R7" s="17">
        <v>665236.89849500009</v>
      </c>
      <c r="S7" s="17">
        <v>665236.89849500009</v>
      </c>
      <c r="T7" s="17">
        <v>665236.89849500009</v>
      </c>
      <c r="U7" s="18">
        <f>SUM(R7:T7)</f>
        <v>1995710.6954850003</v>
      </c>
      <c r="V7" s="18"/>
      <c r="W7" s="19">
        <f>SUM(I7,M7,Q7,U7)</f>
        <v>7982842.7819400011</v>
      </c>
    </row>
    <row r="8" spans="1:23" x14ac:dyDescent="0.25">
      <c r="A8" s="7"/>
      <c r="B8" s="7" t="s">
        <v>25</v>
      </c>
      <c r="C8" s="6"/>
      <c r="D8" s="17">
        <v>0</v>
      </c>
      <c r="E8" s="18"/>
      <c r="F8" s="17">
        <v>0</v>
      </c>
      <c r="G8" s="17">
        <v>0</v>
      </c>
      <c r="H8" s="17">
        <v>0</v>
      </c>
      <c r="I8" s="18">
        <f t="shared" ref="I8:I15" si="0">SUM(F8:H8)</f>
        <v>0</v>
      </c>
      <c r="J8" s="17">
        <v>0</v>
      </c>
      <c r="K8" s="17">
        <v>0</v>
      </c>
      <c r="L8" s="17">
        <v>0</v>
      </c>
      <c r="M8" s="18">
        <f t="shared" ref="M8:M15" si="1">SUM(J8:L8)</f>
        <v>0</v>
      </c>
      <c r="N8" s="17">
        <v>0</v>
      </c>
      <c r="O8" s="17">
        <v>0</v>
      </c>
      <c r="P8" s="17">
        <v>0</v>
      </c>
      <c r="Q8" s="18">
        <f t="shared" ref="Q8:Q15" si="2">SUM(N8:P8)</f>
        <v>0</v>
      </c>
      <c r="R8" s="17">
        <v>0</v>
      </c>
      <c r="S8" s="17">
        <v>0</v>
      </c>
      <c r="T8" s="17">
        <v>0</v>
      </c>
      <c r="U8" s="18">
        <f t="shared" ref="U8:U15" si="3">SUM(R8:T8)</f>
        <v>0</v>
      </c>
      <c r="V8" s="18"/>
      <c r="W8" s="19">
        <f t="shared" ref="W8:W15" si="4">SUM(I8,M8,Q8,U8)</f>
        <v>0</v>
      </c>
    </row>
    <row r="9" spans="1:23" x14ac:dyDescent="0.25">
      <c r="A9" s="7"/>
      <c r="B9" s="7" t="s">
        <v>26</v>
      </c>
      <c r="C9" s="6"/>
      <c r="D9" s="17">
        <v>1503774.888</v>
      </c>
      <c r="E9" s="18"/>
      <c r="F9" s="17">
        <f>1611906.199904/12</f>
        <v>134325.51665866666</v>
      </c>
      <c r="G9" s="17">
        <f>F9</f>
        <v>134325.51665866666</v>
      </c>
      <c r="H9" s="17">
        <f>G9</f>
        <v>134325.51665866666</v>
      </c>
      <c r="I9" s="18">
        <f t="shared" si="0"/>
        <v>402976.54997599998</v>
      </c>
      <c r="J9" s="17">
        <f>H9</f>
        <v>134325.51665866666</v>
      </c>
      <c r="K9" s="17">
        <f>J9</f>
        <v>134325.51665866666</v>
      </c>
      <c r="L9" s="17">
        <f>K9</f>
        <v>134325.51665866666</v>
      </c>
      <c r="M9" s="18">
        <f t="shared" si="1"/>
        <v>402976.54997599998</v>
      </c>
      <c r="N9" s="17">
        <f>L9</f>
        <v>134325.51665866666</v>
      </c>
      <c r="O9" s="17">
        <f>N9</f>
        <v>134325.51665866666</v>
      </c>
      <c r="P9" s="17">
        <f>O9</f>
        <v>134325.51665866666</v>
      </c>
      <c r="Q9" s="18">
        <f t="shared" si="2"/>
        <v>402976.54997599998</v>
      </c>
      <c r="R9" s="17">
        <f>P9</f>
        <v>134325.51665866666</v>
      </c>
      <c r="S9" s="17">
        <f>R9</f>
        <v>134325.51665866666</v>
      </c>
      <c r="T9" s="17">
        <f>S9</f>
        <v>134325.51665866666</v>
      </c>
      <c r="U9" s="18">
        <f t="shared" si="3"/>
        <v>402976.54997599998</v>
      </c>
      <c r="V9" s="18"/>
      <c r="W9" s="19">
        <f t="shared" si="4"/>
        <v>1611906.1999039999</v>
      </c>
    </row>
    <row r="10" spans="1:23" x14ac:dyDescent="0.25">
      <c r="A10" s="7"/>
      <c r="B10" s="7" t="s">
        <v>27</v>
      </c>
      <c r="C10" s="6"/>
      <c r="D10" s="17">
        <v>267866</v>
      </c>
      <c r="E10" s="18"/>
      <c r="F10" s="17">
        <v>28147.700930671122</v>
      </c>
      <c r="G10" s="17">
        <v>28147.700930671122</v>
      </c>
      <c r="H10" s="17">
        <v>28147.700930671122</v>
      </c>
      <c r="I10" s="18">
        <f t="shared" si="0"/>
        <v>84443.102792013364</v>
      </c>
      <c r="J10" s="17">
        <v>28147.700930671122</v>
      </c>
      <c r="K10" s="17">
        <v>28147.700930671122</v>
      </c>
      <c r="L10" s="17">
        <v>28147.700930671122</v>
      </c>
      <c r="M10" s="18">
        <f t="shared" si="1"/>
        <v>84443.102792013364</v>
      </c>
      <c r="N10" s="17">
        <v>28147.700930671122</v>
      </c>
      <c r="O10" s="17">
        <v>28147.700930671122</v>
      </c>
      <c r="P10" s="17">
        <v>28147.700930671122</v>
      </c>
      <c r="Q10" s="18">
        <f t="shared" si="2"/>
        <v>84443.102792013364</v>
      </c>
      <c r="R10" s="17">
        <v>28147.700930671122</v>
      </c>
      <c r="S10" s="17">
        <v>28147.700930671122</v>
      </c>
      <c r="T10" s="17">
        <v>28147.700930671122</v>
      </c>
      <c r="U10" s="18">
        <f t="shared" si="3"/>
        <v>84443.102792013364</v>
      </c>
      <c r="V10" s="18"/>
      <c r="W10" s="19">
        <f t="shared" si="4"/>
        <v>337772.41116805346</v>
      </c>
    </row>
    <row r="11" spans="1:23" x14ac:dyDescent="0.25">
      <c r="A11" s="7"/>
      <c r="B11" s="7" t="s">
        <v>28</v>
      </c>
      <c r="C11" s="6"/>
      <c r="D11" s="17">
        <v>71300</v>
      </c>
      <c r="E11" s="18"/>
      <c r="F11" s="17">
        <v>416.66666666666669</v>
      </c>
      <c r="G11" s="17">
        <v>416.66666666666669</v>
      </c>
      <c r="H11" s="17">
        <v>416.66666666666669</v>
      </c>
      <c r="I11" s="18">
        <f t="shared" si="0"/>
        <v>1250</v>
      </c>
      <c r="J11" s="17">
        <v>416.66666666666669</v>
      </c>
      <c r="K11" s="17">
        <v>416.66666666666669</v>
      </c>
      <c r="L11" s="17">
        <v>416.66666666666669</v>
      </c>
      <c r="M11" s="18">
        <f t="shared" si="1"/>
        <v>1250</v>
      </c>
      <c r="N11" s="17">
        <v>416.66666666666669</v>
      </c>
      <c r="O11" s="17">
        <v>416.66666666666669</v>
      </c>
      <c r="P11" s="17">
        <v>416.66666666666669</v>
      </c>
      <c r="Q11" s="18">
        <f t="shared" si="2"/>
        <v>1250</v>
      </c>
      <c r="R11" s="17">
        <v>416.66666666666669</v>
      </c>
      <c r="S11" s="17">
        <v>416.66666666666669</v>
      </c>
      <c r="T11" s="17">
        <v>416.66666666666669</v>
      </c>
      <c r="U11" s="18">
        <f t="shared" si="3"/>
        <v>1250</v>
      </c>
      <c r="V11" s="18"/>
      <c r="W11" s="19">
        <f t="shared" si="4"/>
        <v>5000</v>
      </c>
    </row>
    <row r="12" spans="1:23" x14ac:dyDescent="0.25">
      <c r="A12" s="7"/>
      <c r="B12" s="7" t="s">
        <v>29</v>
      </c>
      <c r="C12" s="6"/>
      <c r="D12" s="17">
        <v>115000</v>
      </c>
      <c r="E12" s="18"/>
      <c r="F12" s="17">
        <v>833.33333333333337</v>
      </c>
      <c r="G12" s="17">
        <v>833.33333333333337</v>
      </c>
      <c r="H12" s="17">
        <v>833.33333333333337</v>
      </c>
      <c r="I12" s="18">
        <f t="shared" si="0"/>
        <v>2500</v>
      </c>
      <c r="J12" s="17">
        <v>833.33333333333337</v>
      </c>
      <c r="K12" s="17">
        <v>833.33333333333337</v>
      </c>
      <c r="L12" s="17">
        <v>833.33333333333337</v>
      </c>
      <c r="M12" s="18">
        <f t="shared" si="1"/>
        <v>2500</v>
      </c>
      <c r="N12" s="17">
        <v>833.33333333333337</v>
      </c>
      <c r="O12" s="17">
        <v>833.33333333333337</v>
      </c>
      <c r="P12" s="17">
        <v>833.33333333333337</v>
      </c>
      <c r="Q12" s="18">
        <f t="shared" si="2"/>
        <v>2500</v>
      </c>
      <c r="R12" s="17">
        <v>833.33333333333337</v>
      </c>
      <c r="S12" s="17">
        <v>833.33333333333337</v>
      </c>
      <c r="T12" s="17">
        <v>833.33333333333337</v>
      </c>
      <c r="U12" s="18">
        <f t="shared" si="3"/>
        <v>2500</v>
      </c>
      <c r="V12" s="18"/>
      <c r="W12" s="19">
        <f t="shared" si="4"/>
        <v>10000</v>
      </c>
    </row>
    <row r="13" spans="1:23" x14ac:dyDescent="0.25">
      <c r="A13" s="7"/>
      <c r="B13" s="7" t="s">
        <v>30</v>
      </c>
      <c r="C13" s="6"/>
      <c r="D13" s="17">
        <v>918600</v>
      </c>
      <c r="E13" s="18"/>
      <c r="F13" s="17">
        <v>85715.921037589171</v>
      </c>
      <c r="G13" s="17">
        <v>85715.921037589171</v>
      </c>
      <c r="H13" s="17">
        <v>85715.921037589171</v>
      </c>
      <c r="I13" s="18">
        <f t="shared" si="0"/>
        <v>257147.76311276751</v>
      </c>
      <c r="J13" s="17">
        <v>85715.921037589171</v>
      </c>
      <c r="K13" s="17">
        <v>85715.921037589171</v>
      </c>
      <c r="L13" s="17">
        <v>85715.921037589171</v>
      </c>
      <c r="M13" s="18">
        <f t="shared" si="1"/>
        <v>257147.76311276751</v>
      </c>
      <c r="N13" s="17">
        <v>85715.921037589171</v>
      </c>
      <c r="O13" s="17">
        <v>85715.921037589171</v>
      </c>
      <c r="P13" s="17">
        <v>85715.921037589171</v>
      </c>
      <c r="Q13" s="18">
        <f t="shared" si="2"/>
        <v>257147.76311276751</v>
      </c>
      <c r="R13" s="17">
        <v>85715.921037589171</v>
      </c>
      <c r="S13" s="17">
        <v>85715.921037589171</v>
      </c>
      <c r="T13" s="17">
        <v>85715.921037589171</v>
      </c>
      <c r="U13" s="18">
        <f t="shared" si="3"/>
        <v>257147.76311276751</v>
      </c>
      <c r="V13" s="18"/>
      <c r="W13" s="19">
        <f t="shared" si="4"/>
        <v>1028591.05245107</v>
      </c>
    </row>
    <row r="14" spans="1:23" x14ac:dyDescent="0.25">
      <c r="A14" s="7"/>
      <c r="B14" s="7" t="s">
        <v>31</v>
      </c>
      <c r="C14" s="6"/>
      <c r="D14" s="17">
        <v>0</v>
      </c>
      <c r="E14" s="18"/>
      <c r="F14" s="17">
        <v>0</v>
      </c>
      <c r="G14" s="17">
        <v>0</v>
      </c>
      <c r="H14" s="17">
        <v>0</v>
      </c>
      <c r="I14" s="18">
        <f t="shared" si="0"/>
        <v>0</v>
      </c>
      <c r="J14" s="17">
        <v>0</v>
      </c>
      <c r="K14" s="17">
        <v>0</v>
      </c>
      <c r="L14" s="17">
        <v>0</v>
      </c>
      <c r="M14" s="18">
        <f t="shared" si="1"/>
        <v>0</v>
      </c>
      <c r="N14" s="17">
        <v>0</v>
      </c>
      <c r="O14" s="17">
        <v>0</v>
      </c>
      <c r="P14" s="17">
        <v>0</v>
      </c>
      <c r="Q14" s="18">
        <f t="shared" si="2"/>
        <v>0</v>
      </c>
      <c r="R14" s="17">
        <v>0</v>
      </c>
      <c r="S14" s="17">
        <v>0</v>
      </c>
      <c r="T14" s="17">
        <v>0</v>
      </c>
      <c r="U14" s="18">
        <f t="shared" si="3"/>
        <v>0</v>
      </c>
      <c r="V14" s="18"/>
      <c r="W14" s="19">
        <f t="shared" si="4"/>
        <v>0</v>
      </c>
    </row>
    <row r="15" spans="1:23" x14ac:dyDescent="0.25">
      <c r="A15" s="7"/>
      <c r="B15" s="7" t="s">
        <v>32</v>
      </c>
      <c r="C15" s="6"/>
      <c r="D15" s="17">
        <v>113600</v>
      </c>
      <c r="E15" s="20"/>
      <c r="F15" s="17">
        <v>4369.581666666666</v>
      </c>
      <c r="G15" s="17">
        <v>4369.581666666666</v>
      </c>
      <c r="H15" s="17">
        <v>4369.581666666666</v>
      </c>
      <c r="I15" s="18">
        <f t="shared" si="0"/>
        <v>13108.744999999999</v>
      </c>
      <c r="J15" s="17">
        <v>4369.581666666666</v>
      </c>
      <c r="K15" s="17">
        <v>4369.581666666666</v>
      </c>
      <c r="L15" s="17">
        <v>4369.581666666666</v>
      </c>
      <c r="M15" s="18">
        <f t="shared" si="1"/>
        <v>13108.744999999999</v>
      </c>
      <c r="N15" s="17">
        <v>4369.581666666666</v>
      </c>
      <c r="O15" s="17">
        <v>4369.581666666666</v>
      </c>
      <c r="P15" s="17">
        <v>4369.581666666666</v>
      </c>
      <c r="Q15" s="18">
        <f t="shared" si="2"/>
        <v>13108.744999999999</v>
      </c>
      <c r="R15" s="17">
        <v>4369.581666666666</v>
      </c>
      <c r="S15" s="17">
        <v>4369.581666666666</v>
      </c>
      <c r="T15" s="17">
        <v>4369.581666666666</v>
      </c>
      <c r="U15" s="18">
        <f t="shared" si="3"/>
        <v>13108.744999999999</v>
      </c>
      <c r="V15" s="20"/>
      <c r="W15" s="19">
        <f t="shared" si="4"/>
        <v>52434.979999999996</v>
      </c>
    </row>
    <row r="16" spans="1:23" x14ac:dyDescent="0.25">
      <c r="A16" s="7"/>
      <c r="B16" s="21" t="s">
        <v>33</v>
      </c>
      <c r="C16" s="6"/>
      <c r="D16" s="22">
        <f>SUM(D7:D15)</f>
        <v>9902161</v>
      </c>
      <c r="E16" s="23"/>
      <c r="F16" s="22">
        <f>SUM(F7:F15)</f>
        <v>919045.61878859368</v>
      </c>
      <c r="G16" s="22">
        <f t="shared" ref="G16:U16" si="5">SUM(G7:G15)</f>
        <v>919045.61878859368</v>
      </c>
      <c r="H16" s="22">
        <f t="shared" si="5"/>
        <v>919045.61878859368</v>
      </c>
      <c r="I16" s="22">
        <f t="shared" si="5"/>
        <v>2757136.8563657813</v>
      </c>
      <c r="J16" s="22">
        <f t="shared" si="5"/>
        <v>919045.61878859368</v>
      </c>
      <c r="K16" s="22">
        <f t="shared" si="5"/>
        <v>919045.61878859368</v>
      </c>
      <c r="L16" s="22">
        <f t="shared" si="5"/>
        <v>919045.61878859368</v>
      </c>
      <c r="M16" s="22">
        <f t="shared" si="5"/>
        <v>2757136.8563657813</v>
      </c>
      <c r="N16" s="22">
        <f t="shared" si="5"/>
        <v>919045.61878859368</v>
      </c>
      <c r="O16" s="22">
        <f t="shared" si="5"/>
        <v>919045.61878859368</v>
      </c>
      <c r="P16" s="22">
        <f t="shared" si="5"/>
        <v>919045.61878859368</v>
      </c>
      <c r="Q16" s="22">
        <f t="shared" si="5"/>
        <v>2757136.8563657813</v>
      </c>
      <c r="R16" s="22">
        <f t="shared" si="5"/>
        <v>919045.61878859368</v>
      </c>
      <c r="S16" s="22">
        <f t="shared" si="5"/>
        <v>919045.61878859368</v>
      </c>
      <c r="T16" s="22">
        <f t="shared" si="5"/>
        <v>919045.61878859368</v>
      </c>
      <c r="U16" s="22">
        <f t="shared" si="5"/>
        <v>2757136.8563657813</v>
      </c>
      <c r="V16" s="23"/>
      <c r="W16" s="24">
        <f>SUM(W7:W15)</f>
        <v>11028547.425463125</v>
      </c>
    </row>
    <row r="17" spans="1:23" x14ac:dyDescent="0.25">
      <c r="A17" s="7"/>
      <c r="B17" s="25"/>
      <c r="C17" s="6"/>
      <c r="D17" s="26"/>
      <c r="E17" s="2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/>
      <c r="W17" s="28"/>
    </row>
    <row r="18" spans="1:23" x14ac:dyDescent="0.25">
      <c r="A18" s="29" t="s">
        <v>34</v>
      </c>
      <c r="B18" s="3"/>
      <c r="C18" s="6"/>
      <c r="D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W18" s="30"/>
    </row>
    <row r="19" spans="1:23" x14ac:dyDescent="0.25">
      <c r="A19" s="31" t="s">
        <v>35</v>
      </c>
      <c r="B19" s="3"/>
      <c r="C19" s="6"/>
      <c r="D19" s="3"/>
      <c r="E19" s="3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2"/>
      <c r="W19" s="33"/>
    </row>
    <row r="20" spans="1:23" x14ac:dyDescent="0.25">
      <c r="A20" s="7"/>
      <c r="B20" s="3" t="s">
        <v>36</v>
      </c>
      <c r="C20" s="6"/>
      <c r="D20" s="34">
        <v>563759</v>
      </c>
      <c r="E20" s="32"/>
      <c r="F20" s="17">
        <v>39394.855000000003</v>
      </c>
      <c r="G20" s="17">
        <v>39394.855000000003</v>
      </c>
      <c r="H20" s="17">
        <v>39394.855000000003</v>
      </c>
      <c r="I20" s="18">
        <f t="shared" ref="I20:I26" si="6">SUM(F20:H20)</f>
        <v>118184.565</v>
      </c>
      <c r="J20" s="17">
        <v>39394.855000000003</v>
      </c>
      <c r="K20" s="17">
        <v>39394.855000000003</v>
      </c>
      <c r="L20" s="17">
        <v>39394.855000000003</v>
      </c>
      <c r="M20" s="18">
        <f t="shared" ref="M20:M26" si="7">SUM(J20:L20)</f>
        <v>118184.565</v>
      </c>
      <c r="N20" s="17">
        <v>39394.855000000003</v>
      </c>
      <c r="O20" s="17">
        <v>39394.855000000003</v>
      </c>
      <c r="P20" s="17">
        <v>39394.855000000003</v>
      </c>
      <c r="Q20" s="18">
        <f t="shared" ref="Q20:Q26" si="8">SUM(N20:P20)</f>
        <v>118184.565</v>
      </c>
      <c r="R20" s="17">
        <v>39394.855000000003</v>
      </c>
      <c r="S20" s="17">
        <v>39394.855000000003</v>
      </c>
      <c r="T20" s="17">
        <v>39394.855000000003</v>
      </c>
      <c r="U20" s="18">
        <f t="shared" ref="U20:U26" si="9">SUM(R20:T20)</f>
        <v>118184.565</v>
      </c>
      <c r="V20" s="32"/>
      <c r="W20" s="19">
        <f t="shared" ref="W20:W68" si="10">SUM(I20,M20,Q20,U20)</f>
        <v>472738.26</v>
      </c>
    </row>
    <row r="21" spans="1:23" x14ac:dyDescent="0.25">
      <c r="A21" s="7"/>
      <c r="B21" s="3" t="s">
        <v>37</v>
      </c>
      <c r="C21" s="6"/>
      <c r="D21" s="34">
        <v>2038326</v>
      </c>
      <c r="E21" s="32"/>
      <c r="F21" s="17">
        <v>208277.61833333335</v>
      </c>
      <c r="G21" s="17">
        <v>208277.61833333335</v>
      </c>
      <c r="H21" s="17">
        <v>208277.61833333335</v>
      </c>
      <c r="I21" s="18">
        <f t="shared" si="6"/>
        <v>624832.85499999998</v>
      </c>
      <c r="J21" s="17">
        <v>208277.61833333335</v>
      </c>
      <c r="K21" s="17">
        <v>208277.61833333335</v>
      </c>
      <c r="L21" s="17">
        <v>208277.61833333335</v>
      </c>
      <c r="M21" s="18">
        <f t="shared" si="7"/>
        <v>624832.85499999998</v>
      </c>
      <c r="N21" s="17">
        <v>208277.61833333335</v>
      </c>
      <c r="O21" s="17">
        <v>208277.61833333335</v>
      </c>
      <c r="P21" s="17">
        <v>208277.61833333335</v>
      </c>
      <c r="Q21" s="18">
        <f t="shared" si="8"/>
        <v>624832.85499999998</v>
      </c>
      <c r="R21" s="17">
        <v>208277.61833333335</v>
      </c>
      <c r="S21" s="17">
        <v>208277.61833333335</v>
      </c>
      <c r="T21" s="17">
        <v>208277.61833333335</v>
      </c>
      <c r="U21" s="18">
        <f t="shared" si="9"/>
        <v>624832.85499999998</v>
      </c>
      <c r="V21" s="32"/>
      <c r="W21" s="19">
        <f t="shared" si="10"/>
        <v>2499331.42</v>
      </c>
    </row>
    <row r="22" spans="1:23" x14ac:dyDescent="0.25">
      <c r="A22" s="7"/>
      <c r="B22" s="3" t="s">
        <v>38</v>
      </c>
      <c r="C22" s="6"/>
      <c r="D22" s="34">
        <v>611790</v>
      </c>
      <c r="E22" s="32"/>
      <c r="F22" s="17">
        <v>58570.893749999996</v>
      </c>
      <c r="G22" s="17">
        <v>58570.893749999996</v>
      </c>
      <c r="H22" s="17">
        <v>58570.893749999996</v>
      </c>
      <c r="I22" s="18">
        <f t="shared" si="6"/>
        <v>175712.68124999999</v>
      </c>
      <c r="J22" s="17">
        <v>58570.893749999996</v>
      </c>
      <c r="K22" s="17">
        <v>58570.893749999996</v>
      </c>
      <c r="L22" s="17">
        <v>58570.893749999996</v>
      </c>
      <c r="M22" s="18">
        <f t="shared" si="7"/>
        <v>175712.68124999999</v>
      </c>
      <c r="N22" s="17">
        <v>58570.893749999996</v>
      </c>
      <c r="O22" s="17">
        <v>58570.893749999996</v>
      </c>
      <c r="P22" s="17">
        <v>58570.893749999996</v>
      </c>
      <c r="Q22" s="18">
        <f t="shared" si="8"/>
        <v>175712.68124999999</v>
      </c>
      <c r="R22" s="17">
        <v>58570.893749999996</v>
      </c>
      <c r="S22" s="17">
        <v>58570.893749999996</v>
      </c>
      <c r="T22" s="17">
        <v>58570.893749999996</v>
      </c>
      <c r="U22" s="18">
        <f t="shared" si="9"/>
        <v>175712.68124999999</v>
      </c>
      <c r="V22" s="32"/>
      <c r="W22" s="19">
        <f t="shared" si="10"/>
        <v>702850.72499999998</v>
      </c>
    </row>
    <row r="23" spans="1:23" x14ac:dyDescent="0.25">
      <c r="A23" s="7"/>
      <c r="B23" s="3" t="s">
        <v>39</v>
      </c>
      <c r="C23" s="6"/>
      <c r="D23" s="34">
        <v>1064475</v>
      </c>
      <c r="E23" s="32"/>
      <c r="F23" s="17">
        <v>84099.81458333334</v>
      </c>
      <c r="G23" s="17">
        <v>84099.81458333334</v>
      </c>
      <c r="H23" s="17">
        <v>84099.81458333334</v>
      </c>
      <c r="I23" s="18">
        <f t="shared" si="6"/>
        <v>252299.44375000003</v>
      </c>
      <c r="J23" s="17">
        <v>84099.81458333334</v>
      </c>
      <c r="K23" s="17">
        <v>84099.81458333334</v>
      </c>
      <c r="L23" s="17">
        <v>84099.81458333334</v>
      </c>
      <c r="M23" s="18">
        <f t="shared" si="7"/>
        <v>252299.44375000003</v>
      </c>
      <c r="N23" s="17">
        <v>84099.81458333334</v>
      </c>
      <c r="O23" s="17">
        <v>84099.81458333334</v>
      </c>
      <c r="P23" s="17">
        <v>84099.81458333334</v>
      </c>
      <c r="Q23" s="18">
        <f t="shared" si="8"/>
        <v>252299.44375000003</v>
      </c>
      <c r="R23" s="17">
        <v>84099.81458333334</v>
      </c>
      <c r="S23" s="17">
        <v>84099.81458333334</v>
      </c>
      <c r="T23" s="17">
        <v>84099.81458333334</v>
      </c>
      <c r="U23" s="18">
        <f t="shared" si="9"/>
        <v>252299.44375000003</v>
      </c>
      <c r="V23" s="32"/>
      <c r="W23" s="19">
        <f t="shared" si="10"/>
        <v>1009197.7750000001</v>
      </c>
    </row>
    <row r="24" spans="1:23" x14ac:dyDescent="0.25">
      <c r="A24" s="7"/>
      <c r="B24" s="3" t="s">
        <v>40</v>
      </c>
      <c r="C24" s="6"/>
      <c r="D24" s="34">
        <v>192258</v>
      </c>
      <c r="E24" s="32"/>
      <c r="F24" s="17">
        <v>26968.907500000001</v>
      </c>
      <c r="G24" s="17">
        <v>26968.907500000001</v>
      </c>
      <c r="H24" s="17">
        <v>26968.907500000001</v>
      </c>
      <c r="I24" s="18">
        <f t="shared" si="6"/>
        <v>80906.722500000003</v>
      </c>
      <c r="J24" s="17">
        <v>26968.907500000001</v>
      </c>
      <c r="K24" s="17">
        <v>26968.907500000001</v>
      </c>
      <c r="L24" s="17">
        <v>26968.907500000001</v>
      </c>
      <c r="M24" s="18">
        <f t="shared" si="7"/>
        <v>80906.722500000003</v>
      </c>
      <c r="N24" s="17">
        <v>26968.907500000001</v>
      </c>
      <c r="O24" s="17">
        <v>26968.907500000001</v>
      </c>
      <c r="P24" s="17">
        <v>26968.907500000001</v>
      </c>
      <c r="Q24" s="18">
        <f t="shared" si="8"/>
        <v>80906.722500000003</v>
      </c>
      <c r="R24" s="17">
        <v>26968.907500000001</v>
      </c>
      <c r="S24" s="17">
        <v>26968.907500000001</v>
      </c>
      <c r="T24" s="17">
        <v>26968.907500000001</v>
      </c>
      <c r="U24" s="18">
        <f t="shared" si="9"/>
        <v>80906.722500000003</v>
      </c>
      <c r="V24" s="32"/>
      <c r="W24" s="19">
        <f t="shared" si="10"/>
        <v>323626.89</v>
      </c>
    </row>
    <row r="25" spans="1:23" x14ac:dyDescent="0.25">
      <c r="A25" s="7"/>
      <c r="B25" s="3" t="s">
        <v>41</v>
      </c>
      <c r="C25" s="6"/>
      <c r="D25" s="34">
        <v>855238</v>
      </c>
      <c r="E25" s="32"/>
      <c r="F25" s="17">
        <v>71543.1875</v>
      </c>
      <c r="G25" s="17">
        <v>71543.1875</v>
      </c>
      <c r="H25" s="17">
        <v>71543.1875</v>
      </c>
      <c r="I25" s="18">
        <f t="shared" si="6"/>
        <v>214629.5625</v>
      </c>
      <c r="J25" s="17">
        <v>71543.1875</v>
      </c>
      <c r="K25" s="17">
        <v>71543.1875</v>
      </c>
      <c r="L25" s="17">
        <v>71543.1875</v>
      </c>
      <c r="M25" s="18">
        <f t="shared" si="7"/>
        <v>214629.5625</v>
      </c>
      <c r="N25" s="17">
        <v>71543.1875</v>
      </c>
      <c r="O25" s="17">
        <v>71543.1875</v>
      </c>
      <c r="P25" s="17">
        <v>71543.1875</v>
      </c>
      <c r="Q25" s="18">
        <f t="shared" si="8"/>
        <v>214629.5625</v>
      </c>
      <c r="R25" s="17">
        <v>71543.1875</v>
      </c>
      <c r="S25" s="17">
        <v>71543.1875</v>
      </c>
      <c r="T25" s="17">
        <v>71543.1875</v>
      </c>
      <c r="U25" s="18">
        <f t="shared" si="9"/>
        <v>214629.5625</v>
      </c>
      <c r="V25" s="32"/>
      <c r="W25" s="19">
        <f t="shared" si="10"/>
        <v>858518.25</v>
      </c>
    </row>
    <row r="26" spans="1:23" x14ac:dyDescent="0.25">
      <c r="A26" s="7"/>
      <c r="B26" s="35" t="s">
        <v>42</v>
      </c>
      <c r="C26" s="6"/>
      <c r="D26" s="34">
        <v>1161518</v>
      </c>
      <c r="E26" s="32"/>
      <c r="F26" s="17">
        <v>105195.43913656614</v>
      </c>
      <c r="G26" s="17">
        <v>105195.43913656614</v>
      </c>
      <c r="H26" s="17">
        <v>105195.43913656614</v>
      </c>
      <c r="I26" s="18">
        <f t="shared" si="6"/>
        <v>315586.31740969844</v>
      </c>
      <c r="J26" s="17">
        <v>105195.43913656614</v>
      </c>
      <c r="K26" s="17">
        <v>105195.43913656614</v>
      </c>
      <c r="L26" s="17">
        <v>105195.43913656614</v>
      </c>
      <c r="M26" s="18">
        <f t="shared" si="7"/>
        <v>315586.31740969844</v>
      </c>
      <c r="N26" s="17">
        <v>105195.43913656614</v>
      </c>
      <c r="O26" s="17">
        <v>105195.43913656614</v>
      </c>
      <c r="P26" s="17">
        <v>105195.43913656614</v>
      </c>
      <c r="Q26" s="18">
        <f t="shared" si="8"/>
        <v>315586.31740969844</v>
      </c>
      <c r="R26" s="17">
        <v>105195.43913656614</v>
      </c>
      <c r="S26" s="17">
        <v>105195.43913656614</v>
      </c>
      <c r="T26" s="17">
        <v>105195.43913656614</v>
      </c>
      <c r="U26" s="18">
        <f t="shared" si="9"/>
        <v>315586.31740969844</v>
      </c>
      <c r="V26" s="32"/>
      <c r="W26" s="19">
        <f t="shared" si="10"/>
        <v>1262345.2696387938</v>
      </c>
    </row>
    <row r="27" spans="1:23" x14ac:dyDescent="0.25">
      <c r="A27" s="3"/>
      <c r="B27" s="21" t="s">
        <v>43</v>
      </c>
      <c r="C27" s="6"/>
      <c r="D27" s="22">
        <f>SUM(D20:D26)</f>
        <v>6487364</v>
      </c>
      <c r="E27" s="32"/>
      <c r="F27" s="22">
        <f>SUM(F20:F26)</f>
        <v>594050.71580323286</v>
      </c>
      <c r="G27" s="22">
        <f t="shared" ref="G27:M27" si="11">SUM(G20:G26)</f>
        <v>594050.71580323286</v>
      </c>
      <c r="H27" s="22">
        <f t="shared" si="11"/>
        <v>594050.71580323286</v>
      </c>
      <c r="I27" s="22">
        <f t="shared" si="11"/>
        <v>1782152.1474096982</v>
      </c>
      <c r="J27" s="22">
        <f t="shared" si="11"/>
        <v>594050.71580323286</v>
      </c>
      <c r="K27" s="22">
        <f t="shared" si="11"/>
        <v>594050.71580323286</v>
      </c>
      <c r="L27" s="22">
        <f t="shared" si="11"/>
        <v>594050.71580323286</v>
      </c>
      <c r="M27" s="22">
        <f t="shared" si="11"/>
        <v>1782152.1474096982</v>
      </c>
      <c r="N27" s="22">
        <f>SUM(N20:N26)</f>
        <v>594050.71580323286</v>
      </c>
      <c r="O27" s="22">
        <f>SUM(O20:O26)</f>
        <v>594050.71580323286</v>
      </c>
      <c r="P27" s="22">
        <f>SUM(P20:P26)</f>
        <v>594050.71580323286</v>
      </c>
      <c r="Q27" s="22">
        <f>SUM(Q20:Q26)</f>
        <v>1782152.1474096982</v>
      </c>
      <c r="R27" s="22">
        <f t="shared" ref="R27:U27" si="12">SUM(R20:R26)</f>
        <v>594050.71580323286</v>
      </c>
      <c r="S27" s="22">
        <f t="shared" si="12"/>
        <v>594050.71580323286</v>
      </c>
      <c r="T27" s="22">
        <f t="shared" si="12"/>
        <v>594050.71580323286</v>
      </c>
      <c r="U27" s="22">
        <f t="shared" si="12"/>
        <v>1782152.1474096982</v>
      </c>
      <c r="V27" s="32"/>
      <c r="W27" s="24">
        <f t="shared" si="10"/>
        <v>7128608.5896387929</v>
      </c>
    </row>
    <row r="28" spans="1:23" x14ac:dyDescent="0.25">
      <c r="A28" s="3"/>
      <c r="C28" s="6"/>
      <c r="D28" s="23"/>
      <c r="E28" s="3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2"/>
      <c r="W28" s="36"/>
    </row>
    <row r="29" spans="1:23" x14ac:dyDescent="0.25">
      <c r="A29" s="31" t="s">
        <v>44</v>
      </c>
      <c r="B29" s="3"/>
      <c r="C29" s="6"/>
      <c r="D29" s="3"/>
      <c r="E29" s="3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2"/>
      <c r="W29" s="33"/>
    </row>
    <row r="30" spans="1:23" x14ac:dyDescent="0.25">
      <c r="A30" s="7"/>
      <c r="B30" s="3" t="s">
        <v>45</v>
      </c>
      <c r="C30" s="6"/>
      <c r="D30" s="34">
        <v>182000</v>
      </c>
      <c r="E30" s="32"/>
      <c r="F30" s="17">
        <v>12168.539850807352</v>
      </c>
      <c r="G30" s="17">
        <v>12168.539850807352</v>
      </c>
      <c r="H30" s="17">
        <v>12168.539850807352</v>
      </c>
      <c r="I30" s="18">
        <f>SUM(F30:H30)</f>
        <v>36505.619552422053</v>
      </c>
      <c r="J30" s="17">
        <v>12168.539850807352</v>
      </c>
      <c r="K30" s="17">
        <v>12168.539850807352</v>
      </c>
      <c r="L30" s="17">
        <v>12168.539850807352</v>
      </c>
      <c r="M30" s="18">
        <f>SUM(J30:L30)</f>
        <v>36505.619552422053</v>
      </c>
      <c r="N30" s="17">
        <v>12168.539850807352</v>
      </c>
      <c r="O30" s="17">
        <v>12168.539850807352</v>
      </c>
      <c r="P30" s="17">
        <v>12168.539850807352</v>
      </c>
      <c r="Q30" s="18">
        <f>SUM(N30:P30)</f>
        <v>36505.619552422053</v>
      </c>
      <c r="R30" s="17">
        <v>12168.539850807352</v>
      </c>
      <c r="S30" s="17">
        <v>12168.539850807352</v>
      </c>
      <c r="T30" s="17">
        <v>12168.539850807352</v>
      </c>
      <c r="U30" s="18">
        <f>SUM(R30:T30)</f>
        <v>36505.619552422053</v>
      </c>
      <c r="V30" s="32"/>
      <c r="W30" s="19">
        <f t="shared" si="10"/>
        <v>146022.47820968821</v>
      </c>
    </row>
    <row r="31" spans="1:23" x14ac:dyDescent="0.25">
      <c r="A31" s="7"/>
      <c r="B31" s="3" t="s">
        <v>46</v>
      </c>
      <c r="C31" s="6"/>
      <c r="D31" s="34">
        <v>10000</v>
      </c>
      <c r="E31" s="32"/>
      <c r="F31" s="17">
        <v>736.73354851330214</v>
      </c>
      <c r="G31" s="17">
        <v>736.73354851330214</v>
      </c>
      <c r="H31" s="17">
        <v>736.73354851330214</v>
      </c>
      <c r="I31" s="18">
        <f>SUM(F31:H31)</f>
        <v>2210.2006455399064</v>
      </c>
      <c r="J31" s="17">
        <v>736.73354851330214</v>
      </c>
      <c r="K31" s="17">
        <v>736.73354851330214</v>
      </c>
      <c r="L31" s="17">
        <v>736.73354851330214</v>
      </c>
      <c r="M31" s="18">
        <f>SUM(J31:L31)</f>
        <v>2210.2006455399064</v>
      </c>
      <c r="N31" s="17">
        <v>736.73354851330214</v>
      </c>
      <c r="O31" s="17">
        <v>736.73354851330214</v>
      </c>
      <c r="P31" s="17">
        <v>736.73354851330214</v>
      </c>
      <c r="Q31" s="18">
        <f>SUM(N31:P31)</f>
        <v>2210.2006455399064</v>
      </c>
      <c r="R31" s="17">
        <v>736.73354851330214</v>
      </c>
      <c r="S31" s="17">
        <v>736.73354851330214</v>
      </c>
      <c r="T31" s="17">
        <v>736.73354851330214</v>
      </c>
      <c r="U31" s="18">
        <f>SUM(R31:T31)</f>
        <v>2210.2006455399064</v>
      </c>
      <c r="V31" s="32"/>
      <c r="W31" s="19">
        <f t="shared" si="10"/>
        <v>8840.8025821596257</v>
      </c>
    </row>
    <row r="32" spans="1:23" x14ac:dyDescent="0.25">
      <c r="A32" s="7"/>
      <c r="B32" s="3" t="s">
        <v>47</v>
      </c>
      <c r="C32" s="6"/>
      <c r="D32" s="34">
        <v>35000</v>
      </c>
      <c r="E32" s="32"/>
      <c r="F32" s="17">
        <v>3333.3333333333335</v>
      </c>
      <c r="G32" s="17">
        <v>3333.3333333333335</v>
      </c>
      <c r="H32" s="17">
        <v>3333.3333333333335</v>
      </c>
      <c r="I32" s="18">
        <f>SUM(F32:H32)</f>
        <v>10000</v>
      </c>
      <c r="J32" s="17">
        <v>3333.3333333333335</v>
      </c>
      <c r="K32" s="17">
        <v>3333.3333333333335</v>
      </c>
      <c r="L32" s="17">
        <v>3333.3333333333335</v>
      </c>
      <c r="M32" s="18">
        <f>SUM(J32:L32)</f>
        <v>10000</v>
      </c>
      <c r="N32" s="17">
        <v>3333.3333333333335</v>
      </c>
      <c r="O32" s="17">
        <v>3333.3333333333335</v>
      </c>
      <c r="P32" s="17">
        <v>3333.3333333333335</v>
      </c>
      <c r="Q32" s="18">
        <f>SUM(N32:P32)</f>
        <v>10000</v>
      </c>
      <c r="R32" s="17">
        <v>3333.3333333333335</v>
      </c>
      <c r="S32" s="17">
        <v>3333.3333333333335</v>
      </c>
      <c r="T32" s="17">
        <v>3333.3333333333335</v>
      </c>
      <c r="U32" s="18">
        <f>SUM(R32:T32)</f>
        <v>10000</v>
      </c>
      <c r="V32" s="32"/>
      <c r="W32" s="19">
        <f t="shared" si="10"/>
        <v>40000</v>
      </c>
    </row>
    <row r="33" spans="1:23" x14ac:dyDescent="0.25">
      <c r="A33" s="7"/>
      <c r="B33" s="7" t="s">
        <v>48</v>
      </c>
      <c r="C33" s="6"/>
      <c r="D33" s="34">
        <v>198000</v>
      </c>
      <c r="E33" s="32"/>
      <c r="F33" s="17">
        <v>15127.525708441561</v>
      </c>
      <c r="G33" s="17">
        <v>15127.525708441561</v>
      </c>
      <c r="H33" s="17">
        <v>15127.525708441561</v>
      </c>
      <c r="I33" s="18">
        <f>SUM(F33:H33)</f>
        <v>45382.577125324678</v>
      </c>
      <c r="J33" s="17">
        <v>15127.525708441561</v>
      </c>
      <c r="K33" s="17">
        <v>15127.525708441561</v>
      </c>
      <c r="L33" s="17">
        <v>15127.525708441561</v>
      </c>
      <c r="M33" s="18">
        <f>SUM(J33:L33)</f>
        <v>45382.577125324678</v>
      </c>
      <c r="N33" s="17">
        <v>15127.525708441561</v>
      </c>
      <c r="O33" s="17">
        <v>15127.525708441561</v>
      </c>
      <c r="P33" s="17">
        <v>15127.525708441561</v>
      </c>
      <c r="Q33" s="18">
        <f>SUM(N33:P33)</f>
        <v>45382.577125324678</v>
      </c>
      <c r="R33" s="17">
        <v>15127.525708441561</v>
      </c>
      <c r="S33" s="17">
        <v>15127.525708441561</v>
      </c>
      <c r="T33" s="17">
        <v>15127.525708441561</v>
      </c>
      <c r="U33" s="18">
        <f>SUM(R33:T33)</f>
        <v>45382.577125324678</v>
      </c>
      <c r="V33" s="32"/>
      <c r="W33" s="19">
        <f t="shared" si="10"/>
        <v>181530.30850129871</v>
      </c>
    </row>
    <row r="34" spans="1:23" x14ac:dyDescent="0.25">
      <c r="A34" s="7"/>
      <c r="B34" s="3" t="s">
        <v>49</v>
      </c>
      <c r="C34" s="6"/>
      <c r="D34" s="34">
        <v>121700</v>
      </c>
      <c r="E34" s="32"/>
      <c r="F34" s="17">
        <v>10339.089939247737</v>
      </c>
      <c r="G34" s="17">
        <v>10339.089939247737</v>
      </c>
      <c r="H34" s="17">
        <v>10339.089939247737</v>
      </c>
      <c r="I34" s="18">
        <f>SUM(F34:H34)</f>
        <v>31017.26981774321</v>
      </c>
      <c r="J34" s="17">
        <v>10339.089939247737</v>
      </c>
      <c r="K34" s="17">
        <v>10339.089939247737</v>
      </c>
      <c r="L34" s="17">
        <v>10339.089939247737</v>
      </c>
      <c r="M34" s="18">
        <f>SUM(J34:L34)</f>
        <v>31017.26981774321</v>
      </c>
      <c r="N34" s="17">
        <v>10339.089939247737</v>
      </c>
      <c r="O34" s="17">
        <v>10339.089939247737</v>
      </c>
      <c r="P34" s="17">
        <v>10339.089939247737</v>
      </c>
      <c r="Q34" s="18">
        <f>SUM(N34:P34)</f>
        <v>31017.26981774321</v>
      </c>
      <c r="R34" s="17">
        <v>10339.089939247737</v>
      </c>
      <c r="S34" s="17">
        <v>10339.089939247737</v>
      </c>
      <c r="T34" s="17">
        <v>10339.089939247737</v>
      </c>
      <c r="U34" s="18">
        <f>SUM(R34:T34)</f>
        <v>31017.26981774321</v>
      </c>
      <c r="V34" s="32"/>
      <c r="W34" s="19">
        <f t="shared" si="10"/>
        <v>124069.07927097284</v>
      </c>
    </row>
    <row r="35" spans="1:23" x14ac:dyDescent="0.25">
      <c r="A35" s="3"/>
      <c r="B35" s="21" t="s">
        <v>50</v>
      </c>
      <c r="C35" s="6"/>
      <c r="D35" s="22">
        <f>SUM(D30:D34)</f>
        <v>546700</v>
      </c>
      <c r="F35" s="22">
        <f>SUM(F30:F34)</f>
        <v>41705.222380343286</v>
      </c>
      <c r="G35" s="22">
        <f t="shared" ref="G35:U35" si="13">SUM(G30:G34)</f>
        <v>41705.222380343286</v>
      </c>
      <c r="H35" s="22">
        <f t="shared" si="13"/>
        <v>41705.222380343286</v>
      </c>
      <c r="I35" s="22">
        <f t="shared" si="13"/>
        <v>125115.66714102984</v>
      </c>
      <c r="J35" s="22">
        <f t="shared" si="13"/>
        <v>41705.222380343286</v>
      </c>
      <c r="K35" s="22">
        <f t="shared" si="13"/>
        <v>41705.222380343286</v>
      </c>
      <c r="L35" s="22">
        <f t="shared" si="13"/>
        <v>41705.222380343286</v>
      </c>
      <c r="M35" s="22">
        <f t="shared" si="13"/>
        <v>125115.66714102984</v>
      </c>
      <c r="N35" s="22">
        <f t="shared" si="13"/>
        <v>41705.222380343286</v>
      </c>
      <c r="O35" s="22">
        <f t="shared" si="13"/>
        <v>41705.222380343286</v>
      </c>
      <c r="P35" s="22">
        <f t="shared" si="13"/>
        <v>41705.222380343286</v>
      </c>
      <c r="Q35" s="22">
        <f t="shared" si="13"/>
        <v>125115.66714102984</v>
      </c>
      <c r="R35" s="22">
        <f t="shared" si="13"/>
        <v>41705.222380343286</v>
      </c>
      <c r="S35" s="22">
        <f t="shared" si="13"/>
        <v>41705.222380343286</v>
      </c>
      <c r="T35" s="22">
        <f t="shared" si="13"/>
        <v>41705.222380343286</v>
      </c>
      <c r="U35" s="22">
        <f t="shared" si="13"/>
        <v>125115.66714102984</v>
      </c>
      <c r="W35" s="24">
        <f t="shared" si="10"/>
        <v>500462.66856411938</v>
      </c>
    </row>
    <row r="36" spans="1:23" x14ac:dyDescent="0.25">
      <c r="A36" s="15"/>
      <c r="B36" s="15"/>
      <c r="C36" s="6"/>
      <c r="D36" s="7"/>
      <c r="E36" s="32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32"/>
      <c r="W36" s="37"/>
    </row>
    <row r="37" spans="1:23" x14ac:dyDescent="0.25">
      <c r="A37" s="38" t="s">
        <v>51</v>
      </c>
      <c r="B37" s="7"/>
      <c r="C37" s="6"/>
      <c r="D37" s="39"/>
      <c r="E37" s="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2"/>
      <c r="W37" s="40"/>
    </row>
    <row r="38" spans="1:23" x14ac:dyDescent="0.25">
      <c r="A38" s="7"/>
      <c r="B38" s="7" t="s">
        <v>52</v>
      </c>
      <c r="C38" s="6"/>
      <c r="D38" s="34">
        <v>1455160</v>
      </c>
      <c r="E38" s="32"/>
      <c r="F38" s="17">
        <v>127528.413</v>
      </c>
      <c r="G38" s="17">
        <v>127528.413</v>
      </c>
      <c r="H38" s="17">
        <v>127528.413</v>
      </c>
      <c r="I38" s="18">
        <f t="shared" ref="I38:I43" si="14">SUM(F38:H38)</f>
        <v>382585.239</v>
      </c>
      <c r="J38" s="17">
        <v>127528.413</v>
      </c>
      <c r="K38" s="17">
        <v>127528.413</v>
      </c>
      <c r="L38" s="17">
        <v>127528.413</v>
      </c>
      <c r="M38" s="18">
        <f t="shared" ref="M38:M43" si="15">SUM(J38:L38)</f>
        <v>382585.239</v>
      </c>
      <c r="N38" s="17">
        <v>127528.413</v>
      </c>
      <c r="O38" s="17">
        <v>127528.413</v>
      </c>
      <c r="P38" s="17">
        <v>127528.413</v>
      </c>
      <c r="Q38" s="18">
        <f t="shared" ref="Q38:Q43" si="16">SUM(N38:P38)</f>
        <v>382585.239</v>
      </c>
      <c r="R38" s="17">
        <v>127528.413</v>
      </c>
      <c r="S38" s="17">
        <v>127528.413</v>
      </c>
      <c r="T38" s="17">
        <v>127528.413</v>
      </c>
      <c r="U38" s="18">
        <f t="shared" ref="U38:U43" si="17">SUM(R38:T38)</f>
        <v>382585.239</v>
      </c>
      <c r="V38" s="32"/>
      <c r="W38" s="19">
        <f t="shared" si="10"/>
        <v>1530340.956</v>
      </c>
    </row>
    <row r="39" spans="1:23" x14ac:dyDescent="0.25">
      <c r="A39" s="7"/>
      <c r="B39" s="7" t="s">
        <v>53</v>
      </c>
      <c r="C39" s="6"/>
      <c r="D39" s="34">
        <v>240400</v>
      </c>
      <c r="E39" s="32"/>
      <c r="F39" s="17">
        <v>21499.26</v>
      </c>
      <c r="G39" s="17">
        <v>21499.26</v>
      </c>
      <c r="H39" s="17">
        <v>21499.26</v>
      </c>
      <c r="I39" s="18">
        <f t="shared" si="14"/>
        <v>64497.78</v>
      </c>
      <c r="J39" s="17">
        <v>21499.26</v>
      </c>
      <c r="K39" s="17">
        <v>21499.26</v>
      </c>
      <c r="L39" s="17">
        <v>21499.26</v>
      </c>
      <c r="M39" s="18">
        <f t="shared" si="15"/>
        <v>64497.78</v>
      </c>
      <c r="N39" s="17">
        <v>21499.26</v>
      </c>
      <c r="O39" s="17">
        <v>21499.26</v>
      </c>
      <c r="P39" s="17">
        <v>21499.26</v>
      </c>
      <c r="Q39" s="18">
        <f t="shared" si="16"/>
        <v>64497.78</v>
      </c>
      <c r="R39" s="17">
        <v>21499.26</v>
      </c>
      <c r="S39" s="17">
        <v>21499.26</v>
      </c>
      <c r="T39" s="17">
        <v>21499.26</v>
      </c>
      <c r="U39" s="18">
        <f t="shared" si="17"/>
        <v>64497.78</v>
      </c>
      <c r="V39" s="32"/>
      <c r="W39" s="19">
        <f t="shared" si="10"/>
        <v>257991.12</v>
      </c>
    </row>
    <row r="40" spans="1:23" x14ac:dyDescent="0.25">
      <c r="A40" s="7"/>
      <c r="B40" s="7" t="s">
        <v>54</v>
      </c>
      <c r="C40" s="6"/>
      <c r="D40" s="34">
        <v>244000</v>
      </c>
      <c r="E40" s="32"/>
      <c r="F40" s="17">
        <v>19278.061833333333</v>
      </c>
      <c r="G40" s="17">
        <v>19227.723666666665</v>
      </c>
      <c r="H40" s="17">
        <v>19177.3855</v>
      </c>
      <c r="I40" s="18">
        <f t="shared" si="14"/>
        <v>57683.171000000002</v>
      </c>
      <c r="J40" s="17">
        <v>19127.047333333332</v>
      </c>
      <c r="K40" s="17">
        <v>19076.709166666664</v>
      </c>
      <c r="L40" s="17">
        <v>19026.370999999999</v>
      </c>
      <c r="M40" s="18">
        <f t="shared" si="15"/>
        <v>57230.127499999995</v>
      </c>
      <c r="N40" s="17">
        <v>18976.032833333335</v>
      </c>
      <c r="O40" s="17">
        <v>18925.694666666666</v>
      </c>
      <c r="P40" s="17">
        <v>18875.356499999998</v>
      </c>
      <c r="Q40" s="18">
        <f t="shared" si="16"/>
        <v>56777.084000000003</v>
      </c>
      <c r="R40" s="17">
        <v>18825.018333333333</v>
      </c>
      <c r="S40" s="17">
        <v>18774.680166666665</v>
      </c>
      <c r="T40" s="17">
        <v>18724.342000000001</v>
      </c>
      <c r="U40" s="18">
        <f t="shared" si="17"/>
        <v>56324.040500000003</v>
      </c>
      <c r="V40" s="32"/>
      <c r="W40" s="19">
        <f t="shared" si="10"/>
        <v>228014.42300000001</v>
      </c>
    </row>
    <row r="41" spans="1:23" x14ac:dyDescent="0.25">
      <c r="A41" s="7"/>
      <c r="B41" s="7" t="s">
        <v>55</v>
      </c>
      <c r="C41" s="6"/>
      <c r="D41" s="34">
        <v>197212</v>
      </c>
      <c r="E41" s="32"/>
      <c r="F41" s="17">
        <v>29208.858333333341</v>
      </c>
      <c r="G41" s="17">
        <v>29208.858333333341</v>
      </c>
      <c r="H41" s="17">
        <v>29208.858333333341</v>
      </c>
      <c r="I41" s="18">
        <f t="shared" si="14"/>
        <v>87626.575000000026</v>
      </c>
      <c r="J41" s="17">
        <v>29208.858333333341</v>
      </c>
      <c r="K41" s="17">
        <v>29208.858333333341</v>
      </c>
      <c r="L41" s="17">
        <v>29208.858333333341</v>
      </c>
      <c r="M41" s="18">
        <f t="shared" si="15"/>
        <v>87626.575000000026</v>
      </c>
      <c r="N41" s="17">
        <v>29208.858333333341</v>
      </c>
      <c r="O41" s="17">
        <v>29208.858333333341</v>
      </c>
      <c r="P41" s="17">
        <v>29208.858333333341</v>
      </c>
      <c r="Q41" s="18">
        <f t="shared" si="16"/>
        <v>87626.575000000026</v>
      </c>
      <c r="R41" s="17">
        <v>29208.858333333341</v>
      </c>
      <c r="S41" s="17">
        <v>29208.858333333341</v>
      </c>
      <c r="T41" s="17">
        <v>29208.858333333341</v>
      </c>
      <c r="U41" s="18">
        <f t="shared" si="17"/>
        <v>87626.575000000026</v>
      </c>
      <c r="V41" s="32"/>
      <c r="W41" s="19">
        <f t="shared" si="10"/>
        <v>350506.3000000001</v>
      </c>
    </row>
    <row r="42" spans="1:23" x14ac:dyDescent="0.25">
      <c r="A42" s="7"/>
      <c r="B42" s="7" t="s">
        <v>56</v>
      </c>
      <c r="C42" s="6"/>
      <c r="D42" s="34">
        <v>95200</v>
      </c>
      <c r="E42" s="41"/>
      <c r="F42" s="17">
        <v>8088.8716666666678</v>
      </c>
      <c r="G42" s="17">
        <v>8088.8716666666678</v>
      </c>
      <c r="H42" s="17">
        <v>8088.8716666666678</v>
      </c>
      <c r="I42" s="18">
        <f t="shared" si="14"/>
        <v>24266.615000000005</v>
      </c>
      <c r="J42" s="17">
        <v>8088.8716666666678</v>
      </c>
      <c r="K42" s="17">
        <v>8088.8716666666678</v>
      </c>
      <c r="L42" s="17">
        <v>8088.8716666666678</v>
      </c>
      <c r="M42" s="18">
        <f t="shared" si="15"/>
        <v>24266.615000000005</v>
      </c>
      <c r="N42" s="17">
        <v>8088.8716666666678</v>
      </c>
      <c r="O42" s="17">
        <v>8088.8716666666678</v>
      </c>
      <c r="P42" s="17">
        <v>8088.8716666666678</v>
      </c>
      <c r="Q42" s="18">
        <f t="shared" si="16"/>
        <v>24266.615000000005</v>
      </c>
      <c r="R42" s="17">
        <v>8088.8716666666678</v>
      </c>
      <c r="S42" s="17">
        <v>8088.8716666666678</v>
      </c>
      <c r="T42" s="17">
        <v>8088.8716666666678</v>
      </c>
      <c r="U42" s="18">
        <f t="shared" si="17"/>
        <v>24266.615000000005</v>
      </c>
      <c r="V42" s="41"/>
      <c r="W42" s="19">
        <f t="shared" si="10"/>
        <v>97066.460000000021</v>
      </c>
    </row>
    <row r="43" spans="1:23" x14ac:dyDescent="0.25">
      <c r="A43" s="7"/>
      <c r="B43" s="7" t="s">
        <v>57</v>
      </c>
      <c r="C43" s="6"/>
      <c r="D43" s="34">
        <v>33775</v>
      </c>
      <c r="F43" s="17">
        <v>1225.5966666666666</v>
      </c>
      <c r="G43" s="17">
        <v>1225.5966666666666</v>
      </c>
      <c r="H43" s="17">
        <v>1225.5966666666666</v>
      </c>
      <c r="I43" s="18">
        <f t="shared" si="14"/>
        <v>3676.79</v>
      </c>
      <c r="J43" s="17">
        <v>1225.5966666666666</v>
      </c>
      <c r="K43" s="17">
        <v>1225.5966666666666</v>
      </c>
      <c r="L43" s="17">
        <v>1225.5966666666666</v>
      </c>
      <c r="M43" s="18">
        <f t="shared" si="15"/>
        <v>3676.79</v>
      </c>
      <c r="N43" s="17">
        <v>1225.5966666666666</v>
      </c>
      <c r="O43" s="17">
        <v>1225.5966666666666</v>
      </c>
      <c r="P43" s="17">
        <v>1225.5966666666666</v>
      </c>
      <c r="Q43" s="18">
        <f t="shared" si="16"/>
        <v>3676.79</v>
      </c>
      <c r="R43" s="17">
        <v>1225.5966666666666</v>
      </c>
      <c r="S43" s="17">
        <v>1225.5966666666666</v>
      </c>
      <c r="T43" s="17">
        <v>1225.5966666666666</v>
      </c>
      <c r="U43" s="18">
        <f t="shared" si="17"/>
        <v>3676.79</v>
      </c>
      <c r="W43" s="19">
        <f t="shared" si="10"/>
        <v>14707.16</v>
      </c>
    </row>
    <row r="44" spans="1:23" x14ac:dyDescent="0.25">
      <c r="A44" s="7"/>
      <c r="B44" s="21" t="s">
        <v>58</v>
      </c>
      <c r="C44" s="6"/>
      <c r="D44" s="22">
        <f>SUM(D38:D43)</f>
        <v>2265747</v>
      </c>
      <c r="E44" s="32"/>
      <c r="F44" s="22">
        <f>SUM(F38:F43)</f>
        <v>206829.06150000004</v>
      </c>
      <c r="G44" s="22">
        <f t="shared" ref="G44:L44" si="18">SUM(G38:G43)</f>
        <v>206778.72333333336</v>
      </c>
      <c r="H44" s="22">
        <f t="shared" si="18"/>
        <v>206728.3851666667</v>
      </c>
      <c r="I44" s="22">
        <f t="shared" si="18"/>
        <v>620336.17000000004</v>
      </c>
      <c r="J44" s="22">
        <f t="shared" si="18"/>
        <v>206678.04700000002</v>
      </c>
      <c r="K44" s="22">
        <f t="shared" si="18"/>
        <v>206627.70883333337</v>
      </c>
      <c r="L44" s="22">
        <f t="shared" si="18"/>
        <v>206577.37066666668</v>
      </c>
      <c r="M44" s="22">
        <f>SUM(M38:M43)</f>
        <v>619883.12650000001</v>
      </c>
      <c r="N44" s="22">
        <f t="shared" ref="N44:U44" si="19">SUM(N38:N43)</f>
        <v>206527.03250000003</v>
      </c>
      <c r="O44" s="22">
        <f t="shared" si="19"/>
        <v>206476.69433333338</v>
      </c>
      <c r="P44" s="22">
        <f t="shared" si="19"/>
        <v>206426.35616666669</v>
      </c>
      <c r="Q44" s="22">
        <f t="shared" si="19"/>
        <v>619430.0830000001</v>
      </c>
      <c r="R44" s="22">
        <f t="shared" si="19"/>
        <v>206376.01800000004</v>
      </c>
      <c r="S44" s="22">
        <f t="shared" si="19"/>
        <v>206325.67983333336</v>
      </c>
      <c r="T44" s="22">
        <f t="shared" si="19"/>
        <v>206275.3416666667</v>
      </c>
      <c r="U44" s="22">
        <f t="shared" si="19"/>
        <v>618977.03950000007</v>
      </c>
      <c r="V44" s="32"/>
      <c r="W44" s="24">
        <f t="shared" si="10"/>
        <v>2478626.4190000002</v>
      </c>
    </row>
    <row r="45" spans="1:23" x14ac:dyDescent="0.25">
      <c r="A45" s="7"/>
      <c r="B45" s="15"/>
      <c r="C45" s="6"/>
      <c r="D45" s="23"/>
      <c r="E45" s="3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32"/>
      <c r="W45" s="36"/>
    </row>
    <row r="46" spans="1:23" x14ac:dyDescent="0.25">
      <c r="A46" s="38" t="s">
        <v>59</v>
      </c>
      <c r="B46" s="7"/>
      <c r="C46" s="6"/>
      <c r="D46" s="7"/>
      <c r="E46" s="3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2"/>
      <c r="W46" s="37"/>
    </row>
    <row r="47" spans="1:23" x14ac:dyDescent="0.25">
      <c r="A47" s="7"/>
      <c r="B47" s="7" t="s">
        <v>60</v>
      </c>
      <c r="C47" s="6"/>
      <c r="D47" s="34">
        <v>39900</v>
      </c>
      <c r="E47" s="32"/>
      <c r="F47" s="17">
        <v>2951.1671333333325</v>
      </c>
      <c r="G47" s="17">
        <v>2951.1671333333325</v>
      </c>
      <c r="H47" s="17">
        <v>2951.1671333333325</v>
      </c>
      <c r="I47" s="18">
        <f t="shared" ref="I47:I58" si="20">SUM(F47:H47)</f>
        <v>8853.5013999999974</v>
      </c>
      <c r="J47" s="17">
        <v>2951.1671333333325</v>
      </c>
      <c r="K47" s="17">
        <v>2951.1671333333325</v>
      </c>
      <c r="L47" s="17">
        <v>2951.1671333333325</v>
      </c>
      <c r="M47" s="18">
        <f t="shared" ref="M47:M58" si="21">SUM(J47:L47)</f>
        <v>8853.5013999999974</v>
      </c>
      <c r="N47" s="17">
        <v>2951.1671333333325</v>
      </c>
      <c r="O47" s="17">
        <v>2951.1671333333325</v>
      </c>
      <c r="P47" s="17">
        <v>2951.1671333333325</v>
      </c>
      <c r="Q47" s="18">
        <f t="shared" ref="Q47:Q58" si="22">SUM(N47:P47)</f>
        <v>8853.5013999999974</v>
      </c>
      <c r="R47" s="17">
        <v>2951.1671333333325</v>
      </c>
      <c r="S47" s="17">
        <v>2951.1671333333325</v>
      </c>
      <c r="T47" s="17">
        <v>2951.1671333333325</v>
      </c>
      <c r="U47" s="18">
        <f t="shared" ref="U47:U58" si="23">SUM(R47:T47)</f>
        <v>8853.5013999999974</v>
      </c>
      <c r="V47" s="32"/>
      <c r="W47" s="19">
        <f t="shared" si="10"/>
        <v>35414.005599999989</v>
      </c>
    </row>
    <row r="48" spans="1:23" x14ac:dyDescent="0.25">
      <c r="A48" s="7"/>
      <c r="B48" s="7" t="s">
        <v>61</v>
      </c>
      <c r="C48" s="6"/>
      <c r="D48" s="34">
        <v>22200</v>
      </c>
      <c r="E48" s="32"/>
      <c r="F48" s="17">
        <v>1611.3501000000003</v>
      </c>
      <c r="G48" s="17">
        <v>1611.3501000000003</v>
      </c>
      <c r="H48" s="17">
        <v>1611.3501000000003</v>
      </c>
      <c r="I48" s="18">
        <f t="shared" si="20"/>
        <v>4834.0503000000008</v>
      </c>
      <c r="J48" s="17">
        <v>1611.3501000000003</v>
      </c>
      <c r="K48" s="17">
        <v>1611.3501000000003</v>
      </c>
      <c r="L48" s="17">
        <v>1611.3501000000003</v>
      </c>
      <c r="M48" s="18">
        <f t="shared" si="21"/>
        <v>4834.0503000000008</v>
      </c>
      <c r="N48" s="17">
        <v>1611.3501000000003</v>
      </c>
      <c r="O48" s="17">
        <v>1611.3501000000003</v>
      </c>
      <c r="P48" s="17">
        <v>1611.3501000000003</v>
      </c>
      <c r="Q48" s="18">
        <f t="shared" si="22"/>
        <v>4834.0503000000008</v>
      </c>
      <c r="R48" s="17">
        <v>1611.3501000000003</v>
      </c>
      <c r="S48" s="17">
        <v>1611.3501000000003</v>
      </c>
      <c r="T48" s="17">
        <v>1611.3501000000003</v>
      </c>
      <c r="U48" s="18">
        <f t="shared" si="23"/>
        <v>4834.0503000000008</v>
      </c>
      <c r="V48" s="32"/>
      <c r="W48" s="19">
        <f t="shared" si="10"/>
        <v>19336.201200000003</v>
      </c>
    </row>
    <row r="49" spans="1:23" x14ac:dyDescent="0.25">
      <c r="A49" s="7"/>
      <c r="B49" s="7" t="s">
        <v>62</v>
      </c>
      <c r="C49" s="6"/>
      <c r="D49" s="34">
        <v>25000</v>
      </c>
      <c r="E49" s="32"/>
      <c r="F49" s="17">
        <v>2943.3256000000001</v>
      </c>
      <c r="G49" s="17">
        <v>2943.3256000000001</v>
      </c>
      <c r="H49" s="17">
        <v>2943.3256000000001</v>
      </c>
      <c r="I49" s="18">
        <f t="shared" si="20"/>
        <v>8829.9768000000004</v>
      </c>
      <c r="J49" s="17">
        <v>2943.3256000000001</v>
      </c>
      <c r="K49" s="17">
        <v>2943.3256000000001</v>
      </c>
      <c r="L49" s="17">
        <v>2943.3256000000001</v>
      </c>
      <c r="M49" s="18">
        <f t="shared" si="21"/>
        <v>8829.9768000000004</v>
      </c>
      <c r="N49" s="17">
        <v>2943.3256000000001</v>
      </c>
      <c r="O49" s="17">
        <v>2943.3256000000001</v>
      </c>
      <c r="P49" s="17">
        <v>2943.3256000000001</v>
      </c>
      <c r="Q49" s="18">
        <f t="shared" si="22"/>
        <v>8829.9768000000004</v>
      </c>
      <c r="R49" s="17">
        <v>2943.3256000000001</v>
      </c>
      <c r="S49" s="17">
        <v>2943.3256000000001</v>
      </c>
      <c r="T49" s="17">
        <v>2943.3256000000001</v>
      </c>
      <c r="U49" s="18">
        <f t="shared" si="23"/>
        <v>8829.9768000000004</v>
      </c>
      <c r="V49" s="32"/>
      <c r="W49" s="19">
        <f t="shared" si="10"/>
        <v>35319.907200000001</v>
      </c>
    </row>
    <row r="50" spans="1:23" x14ac:dyDescent="0.25">
      <c r="A50" s="7"/>
      <c r="B50" s="7" t="s">
        <v>63</v>
      </c>
      <c r="C50" s="6"/>
      <c r="D50" s="34">
        <v>189250</v>
      </c>
      <c r="E50" s="41"/>
      <c r="F50" s="17">
        <v>23512.470769047621</v>
      </c>
      <c r="G50" s="17">
        <v>23512.470769047621</v>
      </c>
      <c r="H50" s="17">
        <v>23512.470769047621</v>
      </c>
      <c r="I50" s="18">
        <f t="shared" si="20"/>
        <v>70537.412307142862</v>
      </c>
      <c r="J50" s="17">
        <v>23512.470769047621</v>
      </c>
      <c r="K50" s="17">
        <v>23512.470769047621</v>
      </c>
      <c r="L50" s="17">
        <v>23512.470769047621</v>
      </c>
      <c r="M50" s="18">
        <f t="shared" si="21"/>
        <v>70537.412307142862</v>
      </c>
      <c r="N50" s="17">
        <v>23512.470769047621</v>
      </c>
      <c r="O50" s="17">
        <v>23512.470769047621</v>
      </c>
      <c r="P50" s="17">
        <v>23512.470769047621</v>
      </c>
      <c r="Q50" s="18">
        <f t="shared" si="22"/>
        <v>70537.412307142862</v>
      </c>
      <c r="R50" s="17">
        <v>23512.470769047621</v>
      </c>
      <c r="S50" s="17">
        <v>23512.470769047621</v>
      </c>
      <c r="T50" s="17">
        <v>23512.470769047621</v>
      </c>
      <c r="U50" s="18">
        <f t="shared" si="23"/>
        <v>70537.412307142862</v>
      </c>
      <c r="V50" s="41"/>
      <c r="W50" s="19">
        <f t="shared" si="10"/>
        <v>282149.64922857145</v>
      </c>
    </row>
    <row r="51" spans="1:23" x14ac:dyDescent="0.25">
      <c r="A51" s="7"/>
      <c r="B51" s="7" t="s">
        <v>64</v>
      </c>
      <c r="C51" s="6"/>
      <c r="D51" s="34">
        <v>15700</v>
      </c>
      <c r="E51" s="23"/>
      <c r="F51" s="17">
        <v>1248.8761</v>
      </c>
      <c r="G51" s="17">
        <v>1248.8761</v>
      </c>
      <c r="H51" s="17">
        <v>1248.8761</v>
      </c>
      <c r="I51" s="18">
        <f t="shared" si="20"/>
        <v>3746.6282999999999</v>
      </c>
      <c r="J51" s="17">
        <v>1248.8761</v>
      </c>
      <c r="K51" s="17">
        <v>1248.8761</v>
      </c>
      <c r="L51" s="17">
        <v>1248.8761</v>
      </c>
      <c r="M51" s="18">
        <f t="shared" si="21"/>
        <v>3746.6282999999999</v>
      </c>
      <c r="N51" s="17">
        <v>1248.8761</v>
      </c>
      <c r="O51" s="17">
        <v>1248.8761</v>
      </c>
      <c r="P51" s="17">
        <v>1248.8761</v>
      </c>
      <c r="Q51" s="18">
        <f t="shared" si="22"/>
        <v>3746.6282999999999</v>
      </c>
      <c r="R51" s="17">
        <v>1248.8761</v>
      </c>
      <c r="S51" s="17">
        <v>1248.8761</v>
      </c>
      <c r="T51" s="17">
        <v>1248.8761</v>
      </c>
      <c r="U51" s="18">
        <f t="shared" si="23"/>
        <v>3746.6282999999999</v>
      </c>
      <c r="V51" s="23"/>
      <c r="W51" s="19">
        <f t="shared" si="10"/>
        <v>14986.513199999999</v>
      </c>
    </row>
    <row r="52" spans="1:23" x14ac:dyDescent="0.25">
      <c r="A52" s="7"/>
      <c r="B52" s="7" t="s">
        <v>65</v>
      </c>
      <c r="C52" s="6"/>
      <c r="D52" s="34">
        <v>15000</v>
      </c>
      <c r="F52" s="17">
        <v>255.86954999999998</v>
      </c>
      <c r="G52" s="17">
        <v>255.86954999999998</v>
      </c>
      <c r="H52" s="17">
        <v>255.86954999999998</v>
      </c>
      <c r="I52" s="18">
        <f t="shared" si="20"/>
        <v>767.6086499999999</v>
      </c>
      <c r="J52" s="17">
        <v>255.86954999999998</v>
      </c>
      <c r="K52" s="17">
        <v>255.86954999999998</v>
      </c>
      <c r="L52" s="17">
        <v>255.86954999999998</v>
      </c>
      <c r="M52" s="18">
        <f t="shared" si="21"/>
        <v>767.6086499999999</v>
      </c>
      <c r="N52" s="17">
        <v>255.86954999999998</v>
      </c>
      <c r="O52" s="17">
        <v>255.86954999999998</v>
      </c>
      <c r="P52" s="17">
        <v>255.86954999999998</v>
      </c>
      <c r="Q52" s="18">
        <f t="shared" si="22"/>
        <v>767.6086499999999</v>
      </c>
      <c r="R52" s="17">
        <v>255.86954999999998</v>
      </c>
      <c r="S52" s="17">
        <v>255.86954999999998</v>
      </c>
      <c r="T52" s="17">
        <v>255.86954999999998</v>
      </c>
      <c r="U52" s="18">
        <f t="shared" si="23"/>
        <v>767.6086499999999</v>
      </c>
      <c r="W52" s="19">
        <f t="shared" si="10"/>
        <v>3070.4345999999996</v>
      </c>
    </row>
    <row r="53" spans="1:23" x14ac:dyDescent="0.25">
      <c r="A53" s="7"/>
      <c r="B53" s="7" t="s">
        <v>66</v>
      </c>
      <c r="C53" s="6"/>
      <c r="D53" s="34">
        <v>0</v>
      </c>
      <c r="E53" s="32"/>
      <c r="F53" s="17">
        <v>0</v>
      </c>
      <c r="G53" s="17">
        <v>0</v>
      </c>
      <c r="H53" s="17">
        <v>0</v>
      </c>
      <c r="I53" s="18">
        <f t="shared" si="20"/>
        <v>0</v>
      </c>
      <c r="J53" s="17">
        <v>0</v>
      </c>
      <c r="K53" s="17">
        <v>0</v>
      </c>
      <c r="L53" s="17">
        <v>0</v>
      </c>
      <c r="M53" s="18">
        <f t="shared" si="21"/>
        <v>0</v>
      </c>
      <c r="N53" s="17">
        <v>0</v>
      </c>
      <c r="O53" s="17">
        <v>0</v>
      </c>
      <c r="P53" s="17">
        <v>0</v>
      </c>
      <c r="Q53" s="18">
        <f t="shared" si="22"/>
        <v>0</v>
      </c>
      <c r="R53" s="17">
        <v>0</v>
      </c>
      <c r="S53" s="17">
        <v>0</v>
      </c>
      <c r="T53" s="17">
        <v>0</v>
      </c>
      <c r="U53" s="18">
        <f t="shared" si="23"/>
        <v>0</v>
      </c>
      <c r="V53" s="32"/>
      <c r="W53" s="19">
        <f t="shared" si="10"/>
        <v>0</v>
      </c>
    </row>
    <row r="54" spans="1:23" x14ac:dyDescent="0.25">
      <c r="A54" s="7"/>
      <c r="B54" s="7" t="s">
        <v>67</v>
      </c>
      <c r="C54" s="6"/>
      <c r="D54" s="34">
        <v>79450</v>
      </c>
      <c r="E54" s="32"/>
      <c r="F54" s="17">
        <v>7995.6241515366673</v>
      </c>
      <c r="G54" s="17">
        <v>7995.6241515366673</v>
      </c>
      <c r="H54" s="17">
        <v>7995.6241515366673</v>
      </c>
      <c r="I54" s="18">
        <f t="shared" si="20"/>
        <v>23986.872454610002</v>
      </c>
      <c r="J54" s="17">
        <v>7995.6241515366673</v>
      </c>
      <c r="K54" s="17">
        <v>7995.6241515366673</v>
      </c>
      <c r="L54" s="17">
        <v>7995.6241515366673</v>
      </c>
      <c r="M54" s="18">
        <f t="shared" si="21"/>
        <v>23986.872454610002</v>
      </c>
      <c r="N54" s="17">
        <v>7995.6241515366673</v>
      </c>
      <c r="O54" s="17">
        <v>7995.6241515366673</v>
      </c>
      <c r="P54" s="17">
        <v>7995.6241515366673</v>
      </c>
      <c r="Q54" s="18">
        <f t="shared" si="22"/>
        <v>23986.872454610002</v>
      </c>
      <c r="R54" s="17">
        <v>7995.6241515366673</v>
      </c>
      <c r="S54" s="17">
        <v>7995.6241515366673</v>
      </c>
      <c r="T54" s="17">
        <v>7995.6241515366673</v>
      </c>
      <c r="U54" s="18">
        <f t="shared" si="23"/>
        <v>23986.872454610002</v>
      </c>
      <c r="V54" s="32"/>
      <c r="W54" s="19">
        <f t="shared" si="10"/>
        <v>95947.489818440008</v>
      </c>
    </row>
    <row r="55" spans="1:23" x14ac:dyDescent="0.25">
      <c r="A55" s="7"/>
      <c r="B55" s="7" t="s">
        <v>68</v>
      </c>
      <c r="C55" s="6"/>
      <c r="D55" s="34">
        <v>0</v>
      </c>
      <c r="E55" s="32"/>
      <c r="F55" s="17">
        <v>0</v>
      </c>
      <c r="G55" s="17">
        <v>0</v>
      </c>
      <c r="H55" s="17">
        <v>0</v>
      </c>
      <c r="I55" s="18">
        <f t="shared" si="20"/>
        <v>0</v>
      </c>
      <c r="J55" s="17">
        <v>0</v>
      </c>
      <c r="K55" s="17">
        <v>0</v>
      </c>
      <c r="L55" s="17">
        <v>0</v>
      </c>
      <c r="M55" s="18">
        <f t="shared" si="21"/>
        <v>0</v>
      </c>
      <c r="N55" s="17">
        <v>0</v>
      </c>
      <c r="O55" s="17">
        <v>0</v>
      </c>
      <c r="P55" s="17">
        <v>0</v>
      </c>
      <c r="Q55" s="18">
        <f t="shared" si="22"/>
        <v>0</v>
      </c>
      <c r="R55" s="17">
        <v>0</v>
      </c>
      <c r="S55" s="17">
        <v>0</v>
      </c>
      <c r="T55" s="17">
        <v>0</v>
      </c>
      <c r="U55" s="18">
        <f t="shared" si="23"/>
        <v>0</v>
      </c>
      <c r="V55" s="32"/>
      <c r="W55" s="19">
        <f t="shared" si="10"/>
        <v>0</v>
      </c>
    </row>
    <row r="56" spans="1:23" x14ac:dyDescent="0.25">
      <c r="A56" s="7"/>
      <c r="B56" s="7" t="s">
        <v>69</v>
      </c>
      <c r="C56" s="6"/>
      <c r="D56" s="34">
        <v>0</v>
      </c>
      <c r="E56" s="32"/>
      <c r="F56" s="17">
        <v>0</v>
      </c>
      <c r="G56" s="17">
        <v>0</v>
      </c>
      <c r="H56" s="17">
        <v>0</v>
      </c>
      <c r="I56" s="18">
        <f t="shared" si="20"/>
        <v>0</v>
      </c>
      <c r="J56" s="17">
        <v>0</v>
      </c>
      <c r="K56" s="17">
        <v>0</v>
      </c>
      <c r="L56" s="17">
        <v>0</v>
      </c>
      <c r="M56" s="18">
        <f t="shared" si="21"/>
        <v>0</v>
      </c>
      <c r="N56" s="17">
        <v>0</v>
      </c>
      <c r="O56" s="17">
        <v>0</v>
      </c>
      <c r="P56" s="17">
        <v>0</v>
      </c>
      <c r="Q56" s="18">
        <f t="shared" si="22"/>
        <v>0</v>
      </c>
      <c r="R56" s="17">
        <v>0</v>
      </c>
      <c r="S56" s="17">
        <v>0</v>
      </c>
      <c r="T56" s="17">
        <v>0</v>
      </c>
      <c r="U56" s="18">
        <f t="shared" si="23"/>
        <v>0</v>
      </c>
      <c r="V56" s="32"/>
      <c r="W56" s="19">
        <f t="shared" si="10"/>
        <v>0</v>
      </c>
    </row>
    <row r="57" spans="1:23" x14ac:dyDescent="0.25">
      <c r="A57" s="7"/>
      <c r="B57" s="7" t="s">
        <v>70</v>
      </c>
      <c r="C57" s="6"/>
      <c r="D57" s="34">
        <v>86500</v>
      </c>
      <c r="E57" s="32"/>
      <c r="F57" s="17">
        <v>5883.666666666667</v>
      </c>
      <c r="G57" s="17">
        <v>5883.666666666667</v>
      </c>
      <c r="H57" s="17">
        <v>5883.666666666667</v>
      </c>
      <c r="I57" s="18">
        <f t="shared" si="20"/>
        <v>17651</v>
      </c>
      <c r="J57" s="17">
        <v>5883.666666666667</v>
      </c>
      <c r="K57" s="17">
        <v>5883.666666666667</v>
      </c>
      <c r="L57" s="17">
        <v>5883.666666666667</v>
      </c>
      <c r="M57" s="18">
        <f t="shared" si="21"/>
        <v>17651</v>
      </c>
      <c r="N57" s="17">
        <v>5883.666666666667</v>
      </c>
      <c r="O57" s="17">
        <v>5883.666666666667</v>
      </c>
      <c r="P57" s="17">
        <v>5883.666666666667</v>
      </c>
      <c r="Q57" s="18">
        <f t="shared" si="22"/>
        <v>17651</v>
      </c>
      <c r="R57" s="17">
        <v>5883.666666666667</v>
      </c>
      <c r="S57" s="17">
        <v>5883.666666666667</v>
      </c>
      <c r="T57" s="17">
        <v>5883.666666666667</v>
      </c>
      <c r="U57" s="18">
        <f t="shared" si="23"/>
        <v>17651</v>
      </c>
      <c r="V57" s="32"/>
      <c r="W57" s="19">
        <f t="shared" si="10"/>
        <v>70604</v>
      </c>
    </row>
    <row r="58" spans="1:23" x14ac:dyDescent="0.25">
      <c r="A58" s="7"/>
      <c r="B58" s="7" t="s">
        <v>71</v>
      </c>
      <c r="C58" s="6"/>
      <c r="D58" s="34">
        <v>120300</v>
      </c>
      <c r="E58" s="32"/>
      <c r="F58" s="17">
        <v>25905.571883333338</v>
      </c>
      <c r="G58" s="17">
        <v>25905.571883333338</v>
      </c>
      <c r="H58" s="17">
        <v>25905.571883333338</v>
      </c>
      <c r="I58" s="18">
        <f t="shared" si="20"/>
        <v>77716.715650000013</v>
      </c>
      <c r="J58" s="17">
        <v>25905.571883333338</v>
      </c>
      <c r="K58" s="17">
        <v>25905.571883333338</v>
      </c>
      <c r="L58" s="17">
        <v>25905.571883333338</v>
      </c>
      <c r="M58" s="18">
        <f t="shared" si="21"/>
        <v>77716.715650000013</v>
      </c>
      <c r="N58" s="17">
        <v>25905.571883333338</v>
      </c>
      <c r="O58" s="17">
        <v>25905.571883333338</v>
      </c>
      <c r="P58" s="17">
        <v>25905.571883333338</v>
      </c>
      <c r="Q58" s="18">
        <f t="shared" si="22"/>
        <v>77716.715650000013</v>
      </c>
      <c r="R58" s="17">
        <v>25905.571883333338</v>
      </c>
      <c r="S58" s="17">
        <v>25905.571883333338</v>
      </c>
      <c r="T58" s="17">
        <v>25905.571883333338</v>
      </c>
      <c r="U58" s="18">
        <f t="shared" si="23"/>
        <v>77716.715650000013</v>
      </c>
      <c r="V58" s="32"/>
      <c r="W58" s="19">
        <f t="shared" si="10"/>
        <v>310866.86260000005</v>
      </c>
    </row>
    <row r="59" spans="1:23" x14ac:dyDescent="0.25">
      <c r="A59" s="7"/>
      <c r="B59" s="21" t="s">
        <v>72</v>
      </c>
      <c r="C59" s="6"/>
      <c r="D59" s="22">
        <f>SUM(D47:D58)</f>
        <v>593300</v>
      </c>
      <c r="E59" s="32"/>
      <c r="F59" s="22">
        <f>SUM(F47:F58)</f>
        <v>72307.921953917627</v>
      </c>
      <c r="G59" s="22">
        <f t="shared" ref="G59:U59" si="24">SUM(G47:G58)</f>
        <v>72307.921953917627</v>
      </c>
      <c r="H59" s="22">
        <f t="shared" si="24"/>
        <v>72307.921953917627</v>
      </c>
      <c r="I59" s="22">
        <f t="shared" si="24"/>
        <v>216923.76586175285</v>
      </c>
      <c r="J59" s="22">
        <f t="shared" si="24"/>
        <v>72307.921953917627</v>
      </c>
      <c r="K59" s="22">
        <f t="shared" si="24"/>
        <v>72307.921953917627</v>
      </c>
      <c r="L59" s="22">
        <f t="shared" si="24"/>
        <v>72307.921953917627</v>
      </c>
      <c r="M59" s="22">
        <f t="shared" si="24"/>
        <v>216923.76586175285</v>
      </c>
      <c r="N59" s="22">
        <f t="shared" si="24"/>
        <v>72307.921953917627</v>
      </c>
      <c r="O59" s="22">
        <f>SUM(O47:O58)</f>
        <v>72307.921953917627</v>
      </c>
      <c r="P59" s="22">
        <f>SUM(P47:P58)</f>
        <v>72307.921953917627</v>
      </c>
      <c r="Q59" s="22">
        <f t="shared" si="24"/>
        <v>216923.76586175285</v>
      </c>
      <c r="R59" s="22">
        <f t="shared" si="24"/>
        <v>72307.921953917627</v>
      </c>
      <c r="S59" s="22">
        <f t="shared" si="24"/>
        <v>72307.921953917627</v>
      </c>
      <c r="T59" s="22">
        <f t="shared" si="24"/>
        <v>72307.921953917627</v>
      </c>
      <c r="U59" s="22">
        <f t="shared" si="24"/>
        <v>216923.76586175285</v>
      </c>
      <c r="V59" s="32"/>
      <c r="W59" s="24">
        <f>SUM(I59,M59,Q59,U59)</f>
        <v>867695.0634470114</v>
      </c>
    </row>
    <row r="60" spans="1:23" x14ac:dyDescent="0.25">
      <c r="A60" s="7"/>
      <c r="B60" s="15"/>
      <c r="C60" s="6"/>
      <c r="D60" s="23"/>
      <c r="E60" s="41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41"/>
      <c r="W60" s="36"/>
    </row>
    <row r="61" spans="1:23" x14ac:dyDescent="0.25">
      <c r="A61" s="7"/>
      <c r="B61" s="21" t="s">
        <v>73</v>
      </c>
      <c r="C61" s="6"/>
      <c r="D61" s="22">
        <f>SUM(D59,D44,D35,D27)</f>
        <v>9893111</v>
      </c>
      <c r="E61" s="23"/>
      <c r="F61" s="22">
        <f>SUM(F59,F44,F35,F27)</f>
        <v>914892.92163749388</v>
      </c>
      <c r="G61" s="22">
        <f t="shared" ref="G61:P61" si="25">SUM(G59,G44,G35,G27)</f>
        <v>914842.5834708272</v>
      </c>
      <c r="H61" s="22">
        <f t="shared" si="25"/>
        <v>914792.24530416052</v>
      </c>
      <c r="I61" s="22">
        <f t="shared" si="25"/>
        <v>2744527.7504124809</v>
      </c>
      <c r="J61" s="22">
        <f t="shared" si="25"/>
        <v>914741.90713749384</v>
      </c>
      <c r="K61" s="22">
        <f t="shared" si="25"/>
        <v>914691.56897082715</v>
      </c>
      <c r="L61" s="22">
        <f t="shared" si="25"/>
        <v>914641.23080416047</v>
      </c>
      <c r="M61" s="22">
        <f t="shared" si="25"/>
        <v>2744074.7069124812</v>
      </c>
      <c r="N61" s="22">
        <f t="shared" si="25"/>
        <v>914590.89263749379</v>
      </c>
      <c r="O61" s="22">
        <f t="shared" si="25"/>
        <v>914540.5544708271</v>
      </c>
      <c r="P61" s="22">
        <f t="shared" si="25"/>
        <v>914490.21630416042</v>
      </c>
      <c r="Q61" s="22">
        <f>SUM(Q59,Q44,Q35,Q27)</f>
        <v>2743621.6634124811</v>
      </c>
      <c r="R61" s="22">
        <f t="shared" ref="R61:U61" si="26">SUM(R59,R44,R35,R27)</f>
        <v>914439.87813749374</v>
      </c>
      <c r="S61" s="22">
        <f t="shared" si="26"/>
        <v>914389.53997082706</v>
      </c>
      <c r="T61" s="22">
        <f t="shared" si="26"/>
        <v>914339.20180416049</v>
      </c>
      <c r="U61" s="22">
        <f t="shared" si="26"/>
        <v>2743168.6199124809</v>
      </c>
      <c r="V61" s="23"/>
      <c r="W61" s="24">
        <f>SUM(I61,M61,Q61,U61)</f>
        <v>10975392.740649924</v>
      </c>
    </row>
    <row r="62" spans="1:23" x14ac:dyDescent="0.25">
      <c r="A62" s="25" t="s">
        <v>74</v>
      </c>
      <c r="B62" s="21"/>
      <c r="C62" s="6"/>
      <c r="D62" s="22">
        <f>D16-D61</f>
        <v>9050</v>
      </c>
      <c r="E62" s="32"/>
      <c r="F62" s="22">
        <f t="shared" ref="F62:U62" si="27">F16-F61</f>
        <v>4152.6971510997973</v>
      </c>
      <c r="G62" s="22">
        <f t="shared" si="27"/>
        <v>4203.0353177664801</v>
      </c>
      <c r="H62" s="22">
        <f t="shared" si="27"/>
        <v>4253.373484433163</v>
      </c>
      <c r="I62" s="22">
        <f t="shared" si="27"/>
        <v>12609.105953300372</v>
      </c>
      <c r="J62" s="22">
        <f t="shared" si="27"/>
        <v>4303.7116510998458</v>
      </c>
      <c r="K62" s="22">
        <f t="shared" si="27"/>
        <v>4354.0498177665286</v>
      </c>
      <c r="L62" s="22">
        <f t="shared" si="27"/>
        <v>4404.3879844332114</v>
      </c>
      <c r="M62" s="22">
        <f t="shared" si="27"/>
        <v>13062.149453300051</v>
      </c>
      <c r="N62" s="22">
        <f t="shared" si="27"/>
        <v>4454.7261510998942</v>
      </c>
      <c r="O62" s="22">
        <f t="shared" si="27"/>
        <v>4505.064317766577</v>
      </c>
      <c r="P62" s="22">
        <f t="shared" si="27"/>
        <v>4555.4024844332598</v>
      </c>
      <c r="Q62" s="22">
        <f t="shared" si="27"/>
        <v>13515.192953300197</v>
      </c>
      <c r="R62" s="22">
        <f t="shared" si="27"/>
        <v>4605.7406510999426</v>
      </c>
      <c r="S62" s="22">
        <f t="shared" si="27"/>
        <v>4656.0788177666254</v>
      </c>
      <c r="T62" s="22">
        <f t="shared" si="27"/>
        <v>4706.4169844331918</v>
      </c>
      <c r="U62" s="22">
        <f t="shared" si="27"/>
        <v>13968.236453300342</v>
      </c>
      <c r="V62" s="32"/>
      <c r="W62" s="24">
        <f>W16-W61</f>
        <v>53154.684813201427</v>
      </c>
    </row>
    <row r="63" spans="1:23" x14ac:dyDescent="0.25">
      <c r="E63" s="32"/>
      <c r="P63" s="42"/>
      <c r="T63" s="42"/>
      <c r="V63" s="32"/>
      <c r="W63" s="16"/>
    </row>
    <row r="64" spans="1:23" x14ac:dyDescent="0.25">
      <c r="A64" s="15" t="s">
        <v>75</v>
      </c>
      <c r="E64" s="32"/>
      <c r="V64" s="32"/>
      <c r="W64" s="16"/>
    </row>
    <row r="65" spans="1:23" x14ac:dyDescent="0.25">
      <c r="B65" s="4" t="s">
        <v>76</v>
      </c>
      <c r="E65" s="32"/>
      <c r="F65" s="34">
        <v>2294981.8204341126</v>
      </c>
      <c r="G65" s="34">
        <v>-518344.32848700054</v>
      </c>
      <c r="H65" s="34">
        <v>-694976.47848699975</v>
      </c>
      <c r="I65" s="39">
        <f>SUM(F65:H65)</f>
        <v>1081661.0134601123</v>
      </c>
      <c r="J65" s="34">
        <v>1708063.3769739999</v>
      </c>
      <c r="K65" s="34">
        <v>-688918.1684870004</v>
      </c>
      <c r="L65" s="34">
        <v>-788892.96848699974</v>
      </c>
      <c r="M65" s="39">
        <f>SUM(J65:L65)</f>
        <v>230252.23999999976</v>
      </c>
      <c r="N65" s="34">
        <v>944248.83842647949</v>
      </c>
      <c r="O65" s="34">
        <v>-729279.498487</v>
      </c>
      <c r="P65" s="34">
        <v>-704165.14848699991</v>
      </c>
      <c r="Q65" s="39">
        <f>SUM(N65:P65)</f>
        <v>-489195.80854752043</v>
      </c>
      <c r="R65" s="34">
        <v>926942.1784264798</v>
      </c>
      <c r="S65" s="34">
        <v>-704165.14848699991</v>
      </c>
      <c r="T65" s="34">
        <v>-704165.14848700014</v>
      </c>
      <c r="U65" s="39">
        <f>SUM(R65:T65)</f>
        <v>-481388.11854752025</v>
      </c>
      <c r="V65" s="32"/>
      <c r="W65" s="40">
        <f t="shared" si="10"/>
        <v>341329.32636507135</v>
      </c>
    </row>
    <row r="66" spans="1:23" x14ac:dyDescent="0.25">
      <c r="B66" s="4" t="s">
        <v>77</v>
      </c>
      <c r="E66" s="32"/>
      <c r="F66" s="34">
        <v>-5000.0000000001564</v>
      </c>
      <c r="G66" s="34">
        <v>-5000.0000000001564</v>
      </c>
      <c r="H66" s="34">
        <v>-255000.00000000015</v>
      </c>
      <c r="I66" s="39">
        <f>SUM(F66:H66)</f>
        <v>-265000.00000000047</v>
      </c>
      <c r="J66" s="34">
        <v>-5000.0000000001564</v>
      </c>
      <c r="K66" s="34">
        <v>-5000.0000000001564</v>
      </c>
      <c r="L66" s="34">
        <v>-5000.0000000001564</v>
      </c>
      <c r="M66" s="39">
        <f>SUM(J66:L66)</f>
        <v>-15000.000000000469</v>
      </c>
      <c r="N66" s="34">
        <v>-5000.0000000001564</v>
      </c>
      <c r="O66" s="34">
        <v>-5000.0000000001564</v>
      </c>
      <c r="P66" s="34">
        <v>-5000.0000000001564</v>
      </c>
      <c r="Q66" s="39">
        <f>SUM(N66:P66)</f>
        <v>-15000.000000000469</v>
      </c>
      <c r="R66" s="34">
        <v>-5000.0000000001564</v>
      </c>
      <c r="S66" s="34">
        <v>-5000.0000000001564</v>
      </c>
      <c r="T66" s="34">
        <v>-5000.0000000001564</v>
      </c>
      <c r="U66" s="39">
        <f>SUM(R66:T66)</f>
        <v>-15000.000000000469</v>
      </c>
      <c r="V66" s="32"/>
      <c r="W66" s="40">
        <f t="shared" si="10"/>
        <v>-310000.00000000186</v>
      </c>
    </row>
    <row r="67" spans="1:23" x14ac:dyDescent="0.25">
      <c r="B67" s="4" t="s">
        <v>78</v>
      </c>
      <c r="E67" s="32"/>
      <c r="F67" s="34">
        <v>-13276</v>
      </c>
      <c r="G67" s="34">
        <v>-13276</v>
      </c>
      <c r="H67" s="34">
        <v>-13276</v>
      </c>
      <c r="I67" s="39">
        <f>SUM(F67:H67)</f>
        <v>-39828</v>
      </c>
      <c r="J67" s="34">
        <v>-13276</v>
      </c>
      <c r="K67" s="34">
        <v>-13276</v>
      </c>
      <c r="L67" s="34">
        <v>-13276</v>
      </c>
      <c r="M67" s="39">
        <f>SUM(J67:L67)</f>
        <v>-39828</v>
      </c>
      <c r="N67" s="34">
        <v>-13276</v>
      </c>
      <c r="O67" s="34">
        <v>-13276</v>
      </c>
      <c r="P67" s="34">
        <v>-13276</v>
      </c>
      <c r="Q67" s="39">
        <f>SUM(N67:P67)</f>
        <v>-39828</v>
      </c>
      <c r="R67" s="34">
        <v>-13276</v>
      </c>
      <c r="S67" s="34">
        <v>-13276</v>
      </c>
      <c r="T67" s="34">
        <v>-13276</v>
      </c>
      <c r="U67" s="39">
        <f>SUM(R67:T67)</f>
        <v>-39828</v>
      </c>
      <c r="V67" s="32"/>
      <c r="W67" s="40">
        <f t="shared" si="10"/>
        <v>-159312</v>
      </c>
    </row>
    <row r="68" spans="1:23" x14ac:dyDescent="0.25">
      <c r="A68" s="29" t="s">
        <v>79</v>
      </c>
      <c r="B68" s="21"/>
      <c r="C68" s="6"/>
      <c r="E68" s="32"/>
      <c r="F68" s="22">
        <f t="shared" ref="F68:T68" si="28">SUM(F62:F67)</f>
        <v>2280858.5175852124</v>
      </c>
      <c r="G68" s="22">
        <f t="shared" si="28"/>
        <v>-532417.29316923418</v>
      </c>
      <c r="H68" s="22">
        <f t="shared" si="28"/>
        <v>-958999.10500256671</v>
      </c>
      <c r="I68" s="22">
        <f t="shared" si="28"/>
        <v>789442.11941341218</v>
      </c>
      <c r="J68" s="22">
        <f t="shared" si="28"/>
        <v>1694091.0886250995</v>
      </c>
      <c r="K68" s="22">
        <f t="shared" si="28"/>
        <v>-702840.11866923398</v>
      </c>
      <c r="L68" s="22">
        <f t="shared" si="28"/>
        <v>-802764.58050256665</v>
      </c>
      <c r="M68" s="22">
        <f t="shared" si="28"/>
        <v>188486.38945329934</v>
      </c>
      <c r="N68" s="22">
        <f t="shared" si="28"/>
        <v>930427.56457757927</v>
      </c>
      <c r="O68" s="22">
        <f t="shared" si="28"/>
        <v>-743050.43416923354</v>
      </c>
      <c r="P68" s="22">
        <f t="shared" si="28"/>
        <v>-717885.74600256677</v>
      </c>
      <c r="Q68" s="22">
        <f t="shared" si="28"/>
        <v>-530508.6155942207</v>
      </c>
      <c r="R68" s="22">
        <f t="shared" si="28"/>
        <v>913271.91907757963</v>
      </c>
      <c r="S68" s="22">
        <f t="shared" si="28"/>
        <v>-717785.0696692334</v>
      </c>
      <c r="T68" s="22">
        <f t="shared" si="28"/>
        <v>-717734.73150256707</v>
      </c>
      <c r="U68" s="22">
        <f>SUM(U62:U67)</f>
        <v>-522247.88209422037</v>
      </c>
      <c r="V68" s="32"/>
      <c r="W68" s="24">
        <f t="shared" si="10"/>
        <v>-74827.988821729552</v>
      </c>
    </row>
    <row r="69" spans="1:23" x14ac:dyDescent="0.25">
      <c r="E69" s="41"/>
      <c r="V69" s="41"/>
      <c r="W69" s="16"/>
    </row>
    <row r="70" spans="1:23" x14ac:dyDescent="0.25">
      <c r="A70" s="43" t="s">
        <v>80</v>
      </c>
      <c r="E70" s="41"/>
      <c r="V70" s="41"/>
      <c r="W70" s="16"/>
    </row>
    <row r="71" spans="1:23" x14ac:dyDescent="0.25">
      <c r="A71" s="25" t="s">
        <v>74</v>
      </c>
      <c r="E71" s="41"/>
      <c r="F71" s="44">
        <f>F62</f>
        <v>4152.6971510997973</v>
      </c>
      <c r="G71" s="44">
        <f t="shared" ref="G71:U71" si="29">G62</f>
        <v>4203.0353177664801</v>
      </c>
      <c r="H71" s="44">
        <f t="shared" si="29"/>
        <v>4253.373484433163</v>
      </c>
      <c r="I71" s="44">
        <f t="shared" si="29"/>
        <v>12609.105953300372</v>
      </c>
      <c r="J71" s="44">
        <f t="shared" si="29"/>
        <v>4303.7116510998458</v>
      </c>
      <c r="K71" s="44">
        <f t="shared" si="29"/>
        <v>4354.0498177665286</v>
      </c>
      <c r="L71" s="44">
        <f t="shared" si="29"/>
        <v>4404.3879844332114</v>
      </c>
      <c r="M71" s="44">
        <f t="shared" si="29"/>
        <v>13062.149453300051</v>
      </c>
      <c r="N71" s="44">
        <f t="shared" si="29"/>
        <v>4454.7261510998942</v>
      </c>
      <c r="O71" s="44">
        <f t="shared" si="29"/>
        <v>4505.064317766577</v>
      </c>
      <c r="P71" s="44">
        <f t="shared" si="29"/>
        <v>4555.4024844332598</v>
      </c>
      <c r="Q71" s="44">
        <f t="shared" si="29"/>
        <v>13515.192953300197</v>
      </c>
      <c r="R71" s="44">
        <f t="shared" si="29"/>
        <v>4605.7406510999426</v>
      </c>
      <c r="S71" s="44">
        <f t="shared" si="29"/>
        <v>4656.0788177666254</v>
      </c>
      <c r="T71" s="44">
        <f t="shared" si="29"/>
        <v>4706.4169844331918</v>
      </c>
      <c r="U71" s="44">
        <f t="shared" si="29"/>
        <v>13968.236453300342</v>
      </c>
      <c r="V71" s="41"/>
      <c r="W71" s="45">
        <f t="shared" ref="W71" si="30">W62</f>
        <v>53154.684813201427</v>
      </c>
    </row>
    <row r="72" spans="1:23" x14ac:dyDescent="0.25">
      <c r="A72" s="7" t="s">
        <v>81</v>
      </c>
      <c r="E72" s="32"/>
      <c r="F72" s="44">
        <f>F57+F39</f>
        <v>27382.926666666666</v>
      </c>
      <c r="G72" s="44">
        <f t="shared" ref="G72:U72" si="31">G57+G39</f>
        <v>27382.926666666666</v>
      </c>
      <c r="H72" s="44">
        <f t="shared" si="31"/>
        <v>27382.926666666666</v>
      </c>
      <c r="I72" s="44">
        <f t="shared" si="31"/>
        <v>82148.78</v>
      </c>
      <c r="J72" s="44">
        <f t="shared" si="31"/>
        <v>27382.926666666666</v>
      </c>
      <c r="K72" s="44">
        <f t="shared" si="31"/>
        <v>27382.926666666666</v>
      </c>
      <c r="L72" s="44">
        <f t="shared" si="31"/>
        <v>27382.926666666666</v>
      </c>
      <c r="M72" s="44">
        <f t="shared" si="31"/>
        <v>82148.78</v>
      </c>
      <c r="N72" s="44">
        <f t="shared" si="31"/>
        <v>27382.926666666666</v>
      </c>
      <c r="O72" s="44">
        <f t="shared" si="31"/>
        <v>27382.926666666666</v>
      </c>
      <c r="P72" s="44">
        <f t="shared" si="31"/>
        <v>27382.926666666666</v>
      </c>
      <c r="Q72" s="44">
        <f t="shared" si="31"/>
        <v>82148.78</v>
      </c>
      <c r="R72" s="44">
        <f t="shared" si="31"/>
        <v>27382.926666666666</v>
      </c>
      <c r="S72" s="44">
        <f t="shared" si="31"/>
        <v>27382.926666666666</v>
      </c>
      <c r="T72" s="44">
        <f t="shared" si="31"/>
        <v>27382.926666666666</v>
      </c>
      <c r="U72" s="44">
        <f t="shared" si="31"/>
        <v>82148.78</v>
      </c>
      <c r="V72" s="32"/>
      <c r="W72" s="45">
        <f>W57+W39</f>
        <v>328595.12</v>
      </c>
    </row>
    <row r="73" spans="1:23" ht="15.75" thickBot="1" x14ac:dyDescent="0.3">
      <c r="A73" s="25" t="s">
        <v>82</v>
      </c>
      <c r="E73" s="46"/>
      <c r="F73" s="22">
        <f>F71+F72</f>
        <v>31535.623817766464</v>
      </c>
      <c r="G73" s="22">
        <f t="shared" ref="G73:U73" si="32">G71+G72</f>
        <v>31585.961984433146</v>
      </c>
      <c r="H73" s="22">
        <f t="shared" si="32"/>
        <v>31636.300151099829</v>
      </c>
      <c r="I73" s="22">
        <f t="shared" si="32"/>
        <v>94757.885953300371</v>
      </c>
      <c r="J73" s="22">
        <f t="shared" si="32"/>
        <v>31686.638317766512</v>
      </c>
      <c r="K73" s="22">
        <f t="shared" si="32"/>
        <v>31736.976484433195</v>
      </c>
      <c r="L73" s="22">
        <f t="shared" si="32"/>
        <v>31787.314651099878</v>
      </c>
      <c r="M73" s="22">
        <f t="shared" si="32"/>
        <v>95210.92945330005</v>
      </c>
      <c r="N73" s="22">
        <f t="shared" si="32"/>
        <v>31837.65281776656</v>
      </c>
      <c r="O73" s="22">
        <f t="shared" si="32"/>
        <v>31887.990984433243</v>
      </c>
      <c r="P73" s="22">
        <f t="shared" si="32"/>
        <v>31938.329151099926</v>
      </c>
      <c r="Q73" s="22">
        <f t="shared" si="32"/>
        <v>95663.972953300196</v>
      </c>
      <c r="R73" s="22">
        <f t="shared" si="32"/>
        <v>31988.667317766609</v>
      </c>
      <c r="S73" s="22">
        <f t="shared" si="32"/>
        <v>32039.005484433292</v>
      </c>
      <c r="T73" s="22">
        <f t="shared" si="32"/>
        <v>32089.343651099858</v>
      </c>
      <c r="U73" s="22">
        <f t="shared" si="32"/>
        <v>96117.016453300341</v>
      </c>
      <c r="V73" s="46"/>
      <c r="W73" s="47">
        <f>W71+W72</f>
        <v>381749.80481320142</v>
      </c>
    </row>
  </sheetData>
  <mergeCells count="1">
    <mergeCell ref="F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BudgetSY19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Helming</dc:creator>
  <cp:lastModifiedBy>DCPCSB Temp</cp:lastModifiedBy>
  <dcterms:created xsi:type="dcterms:W3CDTF">2018-05-30T16:30:39Z</dcterms:created>
  <dcterms:modified xsi:type="dcterms:W3CDTF">2019-09-30T14:25:34Z</dcterms:modified>
</cp:coreProperties>
</file>