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autoCompressPictures="0"/>
  <mc:AlternateContent xmlns:mc="http://schemas.openxmlformats.org/markup-compatibility/2006">
    <mc:Choice Requires="x15">
      <x15ac:absPath xmlns:x15ac="http://schemas.microsoft.com/office/spreadsheetml/2010/11/ac" url="G:\My Drive\IDEA\Budget\FY20\v2.5\"/>
    </mc:Choice>
  </mc:AlternateContent>
  <xr:revisionPtr revIDLastSave="0" documentId="13_ncr:1_{06FA9089-E54D-4884-972C-53A4E5FC082D}" xr6:coauthVersionLast="43" xr6:coauthVersionMax="43" xr10:uidLastSave="{00000000-0000-0000-0000-000000000000}"/>
  <bookViews>
    <workbookView xWindow="-120" yWindow="-120" windowWidth="29040" windowHeight="15840" activeTab="1" xr2:uid="{00000000-000D-0000-FFFF-FFFF00000000}"/>
  </bookViews>
  <sheets>
    <sheet name="Enrollment" sheetId="4" r:id="rId1"/>
    <sheet name="Annual Budget" sheetId="5" r:id="rId2"/>
    <sheet name="POP" sheetId="8" r:id="rId3"/>
    <sheet name="Report-PCSB-IS" sheetId="9" r:id="rId4"/>
    <sheet name="Report-PCSB-CF" sheetId="10" r:id="rId5"/>
    <sheet name="Staff" sheetId="11" r:id="rId6"/>
    <sheet name="References" sheetId="7" state="hidden" r:id="rId7"/>
  </sheets>
  <externalReferences>
    <externalReference r:id="rId8"/>
    <externalReference r:id="rId9"/>
    <externalReference r:id="rId10"/>
    <externalReference r:id="rId11"/>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[4]Accounts!$D$2:$P$402</definedName>
    <definedName name="BudgetVersion">[4]SETUP!$D$10</definedName>
    <definedName name="eRateDiscount">[1]Pop!$C$115:$H$115</definedName>
    <definedName name="ERateDiscountTable">[1]Pop!$C$126:$D$131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'[1]Exp-Per'!$C$8</definedName>
    <definedName name="Inflation">'[2]V. Other Expenses'!$G$173:$Q$173</definedName>
    <definedName name="_xlnm.Print_Area" localSheetId="1">'Annual Budget'!$A:$Y</definedName>
    <definedName name="SalInfl">'[4]Exp-Per'!$H$10:$AZ$10</definedName>
    <definedName name="Scenario" localSheetId="1">[3]Inputs!#REF!</definedName>
    <definedName name="Scenario">[3]Inputs!#REF!</definedName>
    <definedName name="SchoolName">[4]SETUP!$D$7</definedName>
    <definedName name="SetupBudgetYears">[4]SETUP!$H$18:$J$62</definedName>
    <definedName name="StudentGrowth">POP!$H$73:$AZ$73</definedName>
    <definedName name="Students">POP!$H$71:$AZ$71</definedName>
    <definedName name="StudentsDiscountNY">POP!$L$76</definedName>
    <definedName name="StudentsDiscountOutYears">POP!$M$76</definedName>
    <definedName name="StudentsLEPNEP">[4]POP!$H$103:$AZ$103</definedName>
    <definedName name="StudentsLEPNEPResidential">[4]POP!$H$116:$AZ$116</definedName>
    <definedName name="StudentsSpEdWeighted">[4]POP!$H$86:$AZ$86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5" l="1"/>
  <c r="F24" i="5" l="1"/>
  <c r="F23" i="5"/>
  <c r="F22" i="5"/>
  <c r="F21" i="5"/>
  <c r="B55" i="4" l="1"/>
  <c r="C55" i="4"/>
  <c r="B56" i="4"/>
  <c r="C56" i="4"/>
  <c r="B57" i="4"/>
  <c r="C57" i="4"/>
  <c r="C54" i="4"/>
  <c r="B54" i="4"/>
  <c r="A1" i="5" l="1"/>
  <c r="V58" i="5"/>
  <c r="U58" i="5"/>
  <c r="T58" i="5"/>
  <c r="R58" i="5"/>
  <c r="Q58" i="5"/>
  <c r="P58" i="5"/>
  <c r="N58" i="5"/>
  <c r="M58" i="5"/>
  <c r="L58" i="5"/>
  <c r="J58" i="5"/>
  <c r="I58" i="5"/>
  <c r="H58" i="5"/>
  <c r="V57" i="5"/>
  <c r="U57" i="5"/>
  <c r="T57" i="5"/>
  <c r="R57" i="5"/>
  <c r="Q57" i="5"/>
  <c r="P57" i="5"/>
  <c r="N57" i="5"/>
  <c r="M57" i="5"/>
  <c r="L57" i="5"/>
  <c r="J57" i="5"/>
  <c r="I57" i="5"/>
  <c r="K57" i="5" s="1"/>
  <c r="H57" i="5"/>
  <c r="V56" i="5"/>
  <c r="U56" i="5"/>
  <c r="T56" i="5"/>
  <c r="R56" i="5"/>
  <c r="Q56" i="5"/>
  <c r="P56" i="5"/>
  <c r="N56" i="5"/>
  <c r="M56" i="5"/>
  <c r="L56" i="5"/>
  <c r="J56" i="5"/>
  <c r="I56" i="5"/>
  <c r="H56" i="5"/>
  <c r="V55" i="5"/>
  <c r="U55" i="5"/>
  <c r="T55" i="5"/>
  <c r="W55" i="5" s="1"/>
  <c r="R55" i="5"/>
  <c r="Q55" i="5"/>
  <c r="P55" i="5"/>
  <c r="N55" i="5"/>
  <c r="M55" i="5"/>
  <c r="L55" i="5"/>
  <c r="J55" i="5"/>
  <c r="I55" i="5"/>
  <c r="K55" i="5" s="1"/>
  <c r="H55" i="5"/>
  <c r="V54" i="5"/>
  <c r="U54" i="5"/>
  <c r="T54" i="5"/>
  <c r="R54" i="5"/>
  <c r="Q54" i="5"/>
  <c r="P54" i="5"/>
  <c r="N54" i="5"/>
  <c r="M54" i="5"/>
  <c r="L54" i="5"/>
  <c r="J54" i="5"/>
  <c r="I54" i="5"/>
  <c r="H54" i="5"/>
  <c r="V53" i="5"/>
  <c r="U53" i="5"/>
  <c r="T53" i="5"/>
  <c r="W53" i="5" s="1"/>
  <c r="R53" i="5"/>
  <c r="Q53" i="5"/>
  <c r="P53" i="5"/>
  <c r="N53" i="5"/>
  <c r="M53" i="5"/>
  <c r="L53" i="5"/>
  <c r="J53" i="5"/>
  <c r="I53" i="5"/>
  <c r="H53" i="5"/>
  <c r="V52" i="5"/>
  <c r="U52" i="5"/>
  <c r="T52" i="5"/>
  <c r="R52" i="5"/>
  <c r="Q52" i="5"/>
  <c r="P52" i="5"/>
  <c r="N52" i="5"/>
  <c r="O52" i="5" s="1"/>
  <c r="M52" i="5"/>
  <c r="L52" i="5"/>
  <c r="J52" i="5"/>
  <c r="I52" i="5"/>
  <c r="H52" i="5"/>
  <c r="V51" i="5"/>
  <c r="U51" i="5"/>
  <c r="T51" i="5"/>
  <c r="W51" i="5" s="1"/>
  <c r="R51" i="5"/>
  <c r="Q51" i="5"/>
  <c r="P51" i="5"/>
  <c r="N51" i="5"/>
  <c r="M51" i="5"/>
  <c r="L51" i="5"/>
  <c r="J51" i="5"/>
  <c r="I51" i="5"/>
  <c r="H51" i="5"/>
  <c r="V50" i="5"/>
  <c r="U50" i="5"/>
  <c r="T50" i="5"/>
  <c r="R50" i="5"/>
  <c r="Q50" i="5"/>
  <c r="P50" i="5"/>
  <c r="N50" i="5"/>
  <c r="O50" i="5" s="1"/>
  <c r="M50" i="5"/>
  <c r="L50" i="5"/>
  <c r="J50" i="5"/>
  <c r="I50" i="5"/>
  <c r="H50" i="5"/>
  <c r="V49" i="5"/>
  <c r="U49" i="5"/>
  <c r="T49" i="5"/>
  <c r="W49" i="5" s="1"/>
  <c r="R49" i="5"/>
  <c r="Q49" i="5"/>
  <c r="P49" i="5"/>
  <c r="N49" i="5"/>
  <c r="M49" i="5"/>
  <c r="L49" i="5"/>
  <c r="J49" i="5"/>
  <c r="I49" i="5"/>
  <c r="H49" i="5"/>
  <c r="V48" i="5"/>
  <c r="U48" i="5"/>
  <c r="T48" i="5"/>
  <c r="R48" i="5"/>
  <c r="Q48" i="5"/>
  <c r="P48" i="5"/>
  <c r="N48" i="5"/>
  <c r="O48" i="5" s="1"/>
  <c r="M48" i="5"/>
  <c r="L48" i="5"/>
  <c r="J48" i="5"/>
  <c r="I48" i="5"/>
  <c r="H48" i="5"/>
  <c r="V47" i="5"/>
  <c r="U47" i="5"/>
  <c r="T47" i="5"/>
  <c r="W47" i="5" s="1"/>
  <c r="R47" i="5"/>
  <c r="Q47" i="5"/>
  <c r="P47" i="5"/>
  <c r="N47" i="5"/>
  <c r="M47" i="5"/>
  <c r="L47" i="5"/>
  <c r="J47" i="5"/>
  <c r="I47" i="5"/>
  <c r="I59" i="5" s="1"/>
  <c r="H47" i="5"/>
  <c r="V43" i="5"/>
  <c r="U43" i="5"/>
  <c r="T43" i="5"/>
  <c r="R43" i="5"/>
  <c r="Q43" i="5"/>
  <c r="P43" i="5"/>
  <c r="N43" i="5"/>
  <c r="O43" i="5" s="1"/>
  <c r="M43" i="5"/>
  <c r="L43" i="5"/>
  <c r="J43" i="5"/>
  <c r="I43" i="5"/>
  <c r="H43" i="5"/>
  <c r="V42" i="5"/>
  <c r="U42" i="5"/>
  <c r="T42" i="5"/>
  <c r="R42" i="5"/>
  <c r="Q42" i="5"/>
  <c r="P42" i="5"/>
  <c r="N42" i="5"/>
  <c r="M42" i="5"/>
  <c r="L42" i="5"/>
  <c r="J42" i="5"/>
  <c r="I42" i="5"/>
  <c r="K42" i="5" s="1"/>
  <c r="H42" i="5"/>
  <c r="V41" i="5"/>
  <c r="U41" i="5"/>
  <c r="T41" i="5"/>
  <c r="R41" i="5"/>
  <c r="Q41" i="5"/>
  <c r="P41" i="5"/>
  <c r="N41" i="5"/>
  <c r="O41" i="5" s="1"/>
  <c r="M41" i="5"/>
  <c r="L41" i="5"/>
  <c r="J41" i="5"/>
  <c r="I41" i="5"/>
  <c r="H41" i="5"/>
  <c r="V40" i="5"/>
  <c r="U40" i="5"/>
  <c r="T40" i="5"/>
  <c r="R40" i="5"/>
  <c r="Q40" i="5"/>
  <c r="P40" i="5"/>
  <c r="N40" i="5"/>
  <c r="M40" i="5"/>
  <c r="L40" i="5"/>
  <c r="J40" i="5"/>
  <c r="I40" i="5"/>
  <c r="K40" i="5" s="1"/>
  <c r="H40" i="5"/>
  <c r="V39" i="5"/>
  <c r="U39" i="5"/>
  <c r="T39" i="5"/>
  <c r="R39" i="5"/>
  <c r="Q39" i="5"/>
  <c r="P39" i="5"/>
  <c r="N39" i="5"/>
  <c r="M39" i="5"/>
  <c r="L39" i="5"/>
  <c r="J39" i="5"/>
  <c r="I39" i="5"/>
  <c r="H39" i="5"/>
  <c r="V38" i="5"/>
  <c r="U38" i="5"/>
  <c r="T38" i="5"/>
  <c r="R38" i="5"/>
  <c r="Q38" i="5"/>
  <c r="P38" i="5"/>
  <c r="N38" i="5"/>
  <c r="M38" i="5"/>
  <c r="L38" i="5"/>
  <c r="J38" i="5"/>
  <c r="I38" i="5"/>
  <c r="I44" i="5" s="1"/>
  <c r="H38" i="5"/>
  <c r="V34" i="5"/>
  <c r="U34" i="5"/>
  <c r="T34" i="5"/>
  <c r="R34" i="5"/>
  <c r="Q34" i="5"/>
  <c r="P34" i="5"/>
  <c r="N34" i="5"/>
  <c r="M34" i="5"/>
  <c r="L34" i="5"/>
  <c r="J34" i="5"/>
  <c r="I34" i="5"/>
  <c r="H34" i="5"/>
  <c r="V33" i="5"/>
  <c r="U33" i="5"/>
  <c r="T33" i="5"/>
  <c r="W33" i="5" s="1"/>
  <c r="R33" i="5"/>
  <c r="Q33" i="5"/>
  <c r="P33" i="5"/>
  <c r="N33" i="5"/>
  <c r="M33" i="5"/>
  <c r="L33" i="5"/>
  <c r="J33" i="5"/>
  <c r="I33" i="5"/>
  <c r="K33" i="5" s="1"/>
  <c r="H33" i="5"/>
  <c r="V32" i="5"/>
  <c r="U32" i="5"/>
  <c r="T32" i="5"/>
  <c r="R32" i="5"/>
  <c r="Q32" i="5"/>
  <c r="P32" i="5"/>
  <c r="N32" i="5"/>
  <c r="M32" i="5"/>
  <c r="L32" i="5"/>
  <c r="J32" i="5"/>
  <c r="I32" i="5"/>
  <c r="H32" i="5"/>
  <c r="V31" i="5"/>
  <c r="U31" i="5"/>
  <c r="T31" i="5"/>
  <c r="T35" i="5" s="1"/>
  <c r="R31" i="5"/>
  <c r="Q31" i="5"/>
  <c r="P31" i="5"/>
  <c r="N31" i="5"/>
  <c r="M31" i="5"/>
  <c r="L31" i="5"/>
  <c r="J31" i="5"/>
  <c r="I31" i="5"/>
  <c r="H31" i="5"/>
  <c r="V30" i="5"/>
  <c r="V35" i="5" s="1"/>
  <c r="U30" i="5"/>
  <c r="T30" i="5"/>
  <c r="R30" i="5"/>
  <c r="Q30" i="5"/>
  <c r="P30" i="5"/>
  <c r="N30" i="5"/>
  <c r="O30" i="5" s="1"/>
  <c r="M30" i="5"/>
  <c r="M35" i="5" s="1"/>
  <c r="L30" i="5"/>
  <c r="J30" i="5"/>
  <c r="I30" i="5"/>
  <c r="H30" i="5"/>
  <c r="V26" i="5"/>
  <c r="U26" i="5"/>
  <c r="T26" i="5"/>
  <c r="W26" i="5" s="1"/>
  <c r="R26" i="5"/>
  <c r="Q26" i="5"/>
  <c r="P26" i="5"/>
  <c r="N26" i="5"/>
  <c r="M26" i="5"/>
  <c r="L26" i="5"/>
  <c r="J26" i="5"/>
  <c r="I26" i="5"/>
  <c r="H26" i="5"/>
  <c r="V25" i="5"/>
  <c r="U25" i="5"/>
  <c r="T25" i="5"/>
  <c r="R25" i="5"/>
  <c r="Q25" i="5"/>
  <c r="P25" i="5"/>
  <c r="N25" i="5"/>
  <c r="M25" i="5"/>
  <c r="L25" i="5"/>
  <c r="J25" i="5"/>
  <c r="I25" i="5"/>
  <c r="H25" i="5"/>
  <c r="V24" i="5"/>
  <c r="U24" i="5"/>
  <c r="T24" i="5"/>
  <c r="W24" i="5" s="1"/>
  <c r="R24" i="5"/>
  <c r="Q24" i="5"/>
  <c r="P24" i="5"/>
  <c r="N24" i="5"/>
  <c r="M24" i="5"/>
  <c r="L24" i="5"/>
  <c r="J24" i="5"/>
  <c r="I24" i="5"/>
  <c r="H24" i="5"/>
  <c r="V23" i="5"/>
  <c r="W23" i="5" s="1"/>
  <c r="U23" i="5"/>
  <c r="T23" i="5"/>
  <c r="R23" i="5"/>
  <c r="Q23" i="5"/>
  <c r="P23" i="5"/>
  <c r="N23" i="5"/>
  <c r="M23" i="5"/>
  <c r="L23" i="5"/>
  <c r="J23" i="5"/>
  <c r="I23" i="5"/>
  <c r="H23" i="5"/>
  <c r="V22" i="5"/>
  <c r="U22" i="5"/>
  <c r="T22" i="5"/>
  <c r="W22" i="5" s="1"/>
  <c r="R22" i="5"/>
  <c r="Q22" i="5"/>
  <c r="P22" i="5"/>
  <c r="N22" i="5"/>
  <c r="M22" i="5"/>
  <c r="L22" i="5"/>
  <c r="J22" i="5"/>
  <c r="I22" i="5"/>
  <c r="H22" i="5"/>
  <c r="K22" i="5" s="1"/>
  <c r="V21" i="5"/>
  <c r="U21" i="5"/>
  <c r="T21" i="5"/>
  <c r="R21" i="5"/>
  <c r="Q21" i="5"/>
  <c r="P21" i="5"/>
  <c r="P27" i="5" s="1"/>
  <c r="N21" i="5"/>
  <c r="M21" i="5"/>
  <c r="L21" i="5"/>
  <c r="O21" i="5" s="1"/>
  <c r="J21" i="5"/>
  <c r="I21" i="5"/>
  <c r="H21" i="5"/>
  <c r="V20" i="5"/>
  <c r="U20" i="5"/>
  <c r="T20" i="5"/>
  <c r="T27" i="5" s="1"/>
  <c r="R20" i="5"/>
  <c r="R27" i="5" s="1"/>
  <c r="Q20" i="5"/>
  <c r="Q27" i="5" s="1"/>
  <c r="P20" i="5"/>
  <c r="N20" i="5"/>
  <c r="M20" i="5"/>
  <c r="L20" i="5"/>
  <c r="J20" i="5"/>
  <c r="I20" i="5"/>
  <c r="I27" i="5" s="1"/>
  <c r="H20" i="5"/>
  <c r="H27" i="5" s="1"/>
  <c r="V15" i="5"/>
  <c r="U15" i="5"/>
  <c r="T15" i="5"/>
  <c r="R15" i="5"/>
  <c r="Q15" i="5"/>
  <c r="P15" i="5"/>
  <c r="N15" i="5"/>
  <c r="M15" i="5"/>
  <c r="L15" i="5"/>
  <c r="O15" i="5" s="1"/>
  <c r="J15" i="5"/>
  <c r="I15" i="5"/>
  <c r="H15" i="5"/>
  <c r="V14" i="5"/>
  <c r="U14" i="5"/>
  <c r="T14" i="5"/>
  <c r="R14" i="5"/>
  <c r="Q14" i="5"/>
  <c r="P14" i="5"/>
  <c r="N14" i="5"/>
  <c r="M14" i="5"/>
  <c r="L14" i="5"/>
  <c r="J14" i="5"/>
  <c r="I14" i="5"/>
  <c r="H14" i="5"/>
  <c r="V13" i="5"/>
  <c r="W13" i="5" s="1"/>
  <c r="U13" i="5"/>
  <c r="T13" i="5"/>
  <c r="R13" i="5"/>
  <c r="Q13" i="5"/>
  <c r="P13" i="5"/>
  <c r="N13" i="5"/>
  <c r="M13" i="5"/>
  <c r="L13" i="5"/>
  <c r="J13" i="5"/>
  <c r="I13" i="5"/>
  <c r="H13" i="5"/>
  <c r="V12" i="5"/>
  <c r="U12" i="5"/>
  <c r="T12" i="5"/>
  <c r="R12" i="5"/>
  <c r="Q12" i="5"/>
  <c r="P12" i="5"/>
  <c r="N12" i="5"/>
  <c r="M12" i="5"/>
  <c r="L12" i="5"/>
  <c r="J12" i="5"/>
  <c r="I12" i="5"/>
  <c r="H12" i="5"/>
  <c r="V11" i="5"/>
  <c r="U11" i="5"/>
  <c r="T11" i="5"/>
  <c r="R11" i="5"/>
  <c r="Q11" i="5"/>
  <c r="P11" i="5"/>
  <c r="N11" i="5"/>
  <c r="M11" i="5"/>
  <c r="L11" i="5"/>
  <c r="J11" i="5"/>
  <c r="I11" i="5"/>
  <c r="H11" i="5"/>
  <c r="V10" i="5"/>
  <c r="U10" i="5"/>
  <c r="T10" i="5"/>
  <c r="R10" i="5"/>
  <c r="Q10" i="5"/>
  <c r="P10" i="5"/>
  <c r="N10" i="5"/>
  <c r="M10" i="5"/>
  <c r="L10" i="5"/>
  <c r="J10" i="5"/>
  <c r="I10" i="5"/>
  <c r="H10" i="5"/>
  <c r="V9" i="5"/>
  <c r="U9" i="5"/>
  <c r="T9" i="5"/>
  <c r="R9" i="5"/>
  <c r="Q9" i="5"/>
  <c r="P9" i="5"/>
  <c r="N9" i="5"/>
  <c r="M9" i="5"/>
  <c r="L9" i="5"/>
  <c r="J9" i="5"/>
  <c r="I9" i="5"/>
  <c r="H9" i="5"/>
  <c r="V8" i="5"/>
  <c r="U8" i="5"/>
  <c r="T8" i="5"/>
  <c r="R8" i="5"/>
  <c r="Q8" i="5"/>
  <c r="P8" i="5"/>
  <c r="N8" i="5"/>
  <c r="M8" i="5"/>
  <c r="L8" i="5"/>
  <c r="J8" i="5"/>
  <c r="J16" i="5" s="1"/>
  <c r="I8" i="5"/>
  <c r="H8" i="5"/>
  <c r="V7" i="5"/>
  <c r="U7" i="5"/>
  <c r="T7" i="5"/>
  <c r="R7" i="5"/>
  <c r="Q7" i="5"/>
  <c r="P7" i="5"/>
  <c r="P16" i="5" s="1"/>
  <c r="N7" i="5"/>
  <c r="N16" i="5" s="1"/>
  <c r="M7" i="5"/>
  <c r="M16" i="5" s="1"/>
  <c r="L7" i="5"/>
  <c r="L16" i="5" s="1"/>
  <c r="J7" i="5"/>
  <c r="I7" i="5"/>
  <c r="H7" i="5"/>
  <c r="D58" i="5"/>
  <c r="D57" i="5"/>
  <c r="D56" i="5"/>
  <c r="D55" i="5"/>
  <c r="D54" i="5"/>
  <c r="D53" i="5"/>
  <c r="D52" i="5"/>
  <c r="D51" i="5"/>
  <c r="D50" i="5"/>
  <c r="D49" i="5"/>
  <c r="D48" i="5"/>
  <c r="D47" i="5"/>
  <c r="D43" i="5"/>
  <c r="D42" i="5"/>
  <c r="D41" i="5"/>
  <c r="D40" i="5"/>
  <c r="D39" i="5"/>
  <c r="D38" i="5"/>
  <c r="D34" i="5"/>
  <c r="D33" i="5"/>
  <c r="D32" i="5"/>
  <c r="D31" i="5"/>
  <c r="D30" i="5"/>
  <c r="D26" i="5"/>
  <c r="D25" i="5"/>
  <c r="D24" i="5"/>
  <c r="D23" i="5"/>
  <c r="D22" i="5"/>
  <c r="D21" i="5"/>
  <c r="D20" i="5"/>
  <c r="D15" i="5"/>
  <c r="D14" i="5"/>
  <c r="D13" i="5"/>
  <c r="D12" i="5"/>
  <c r="D11" i="5"/>
  <c r="D10" i="5"/>
  <c r="D9" i="5"/>
  <c r="D8" i="5"/>
  <c r="D7" i="5"/>
  <c r="C51" i="4"/>
  <c r="B51" i="4"/>
  <c r="C48" i="4"/>
  <c r="B48" i="4"/>
  <c r="C45" i="4"/>
  <c r="B45" i="4"/>
  <c r="C41" i="4"/>
  <c r="B41" i="4"/>
  <c r="C40" i="4"/>
  <c r="B40" i="4"/>
  <c r="C39" i="4"/>
  <c r="B39" i="4"/>
  <c r="C38" i="4"/>
  <c r="B38" i="4"/>
  <c r="C35" i="4"/>
  <c r="B35" i="4"/>
  <c r="C30" i="4"/>
  <c r="B30" i="4"/>
  <c r="C29" i="4"/>
  <c r="B29" i="4"/>
  <c r="C28" i="4"/>
  <c r="B28" i="4"/>
  <c r="C27" i="4"/>
  <c r="B27"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O22" i="5"/>
  <c r="O24" i="5"/>
  <c r="O26" i="5"/>
  <c r="O31" i="5"/>
  <c r="O33" i="5"/>
  <c r="O38" i="5"/>
  <c r="O40" i="5"/>
  <c r="O42" i="5"/>
  <c r="O47" i="5"/>
  <c r="O49" i="5"/>
  <c r="O51" i="5"/>
  <c r="O53" i="5"/>
  <c r="O55" i="5"/>
  <c r="O57" i="5"/>
  <c r="K24" i="5"/>
  <c r="K26" i="5"/>
  <c r="K31" i="5"/>
  <c r="K49" i="5"/>
  <c r="K51" i="5"/>
  <c r="K53" i="5"/>
  <c r="O32" i="5"/>
  <c r="O34" i="5"/>
  <c r="O39" i="5"/>
  <c r="O54" i="5"/>
  <c r="O56" i="5"/>
  <c r="O58" i="5"/>
  <c r="W38" i="5"/>
  <c r="W40" i="5"/>
  <c r="W42" i="5"/>
  <c r="W57" i="5"/>
  <c r="S23" i="5"/>
  <c r="S25" i="5"/>
  <c r="S30" i="5"/>
  <c r="S32" i="5"/>
  <c r="S34" i="5"/>
  <c r="S39" i="5"/>
  <c r="S41" i="5"/>
  <c r="S43" i="5"/>
  <c r="S48" i="5"/>
  <c r="S50" i="5"/>
  <c r="S52" i="5"/>
  <c r="S54" i="5"/>
  <c r="S56" i="5"/>
  <c r="S58" i="5"/>
  <c r="K13" i="5"/>
  <c r="K21" i="5"/>
  <c r="K34" i="5"/>
  <c r="K39" i="5"/>
  <c r="K41" i="5"/>
  <c r="K43" i="5"/>
  <c r="K48" i="5"/>
  <c r="K50" i="5"/>
  <c r="K52" i="5"/>
  <c r="K54" i="5"/>
  <c r="K56" i="5"/>
  <c r="K58" i="5"/>
  <c r="K23" i="5"/>
  <c r="K30" i="5"/>
  <c r="K32" i="5"/>
  <c r="W25" i="5"/>
  <c r="W30" i="5"/>
  <c r="W32" i="5"/>
  <c r="W34" i="5"/>
  <c r="W39" i="5"/>
  <c r="W41" i="5"/>
  <c r="W43" i="5"/>
  <c r="W48" i="5"/>
  <c r="W50" i="5"/>
  <c r="W52" i="5"/>
  <c r="W54" i="5"/>
  <c r="W56" i="5"/>
  <c r="W58" i="5"/>
  <c r="P44" i="5"/>
  <c r="Q44" i="5"/>
  <c r="R44" i="5"/>
  <c r="L44" i="5"/>
  <c r="M44" i="5"/>
  <c r="N44" i="5"/>
  <c r="H44" i="5"/>
  <c r="J44" i="5"/>
  <c r="L35" i="5"/>
  <c r="H35" i="5"/>
  <c r="I35" i="5"/>
  <c r="J35" i="5"/>
  <c r="P35" i="5"/>
  <c r="Q35" i="5"/>
  <c r="R35" i="5"/>
  <c r="M27" i="5"/>
  <c r="N27" i="5"/>
  <c r="J27" i="5"/>
  <c r="H59" i="5"/>
  <c r="J59" i="5"/>
  <c r="L59" i="5"/>
  <c r="M59" i="5"/>
  <c r="N59" i="5"/>
  <c r="P59" i="5"/>
  <c r="Q59" i="5"/>
  <c r="R59" i="5"/>
  <c r="U59" i="5"/>
  <c r="V59" i="5"/>
  <c r="T44" i="5"/>
  <c r="U44" i="5"/>
  <c r="V44" i="5"/>
  <c r="U35" i="5"/>
  <c r="U27" i="5"/>
  <c r="D58" i="4"/>
  <c r="D42" i="4"/>
  <c r="D31" i="4"/>
  <c r="D26" i="4"/>
  <c r="D34" i="4"/>
  <c r="D44" i="4" s="1"/>
  <c r="D24" i="4"/>
  <c r="B58" i="4"/>
  <c r="H5" i="5"/>
  <c r="I5" i="5" s="1"/>
  <c r="J5" i="5" s="1"/>
  <c r="K5" i="5" s="1"/>
  <c r="L5" i="5" s="1"/>
  <c r="M5" i="5" s="1"/>
  <c r="N5" i="5" s="1"/>
  <c r="O5" i="5" s="1"/>
  <c r="P5" i="5" s="1"/>
  <c r="Q5" i="5" s="1"/>
  <c r="R5" i="5" s="1"/>
  <c r="S5" i="5" s="1"/>
  <c r="T5" i="5" s="1"/>
  <c r="U5" i="5" s="1"/>
  <c r="V5" i="5" s="1"/>
  <c r="W5" i="5" s="1"/>
  <c r="F27" i="5"/>
  <c r="C26" i="4"/>
  <c r="C34" i="4"/>
  <c r="C44" i="4" s="1"/>
  <c r="B26" i="4"/>
  <c r="B34" i="4"/>
  <c r="C58" i="4"/>
  <c r="B37" i="4"/>
  <c r="B44" i="4"/>
  <c r="B47" i="4" s="1"/>
  <c r="B50" i="4" s="1"/>
  <c r="B53" i="4"/>
  <c r="N35" i="5" l="1"/>
  <c r="K47" i="5"/>
  <c r="T59" i="5"/>
  <c r="W59" i="5" s="1"/>
  <c r="W31" i="5"/>
  <c r="W12" i="5"/>
  <c r="S15" i="5"/>
  <c r="O20" i="5"/>
  <c r="V27" i="5"/>
  <c r="S21" i="5"/>
  <c r="H16" i="5"/>
  <c r="R16" i="5"/>
  <c r="R62" i="5" s="1"/>
  <c r="R64" i="5" s="1"/>
  <c r="V16" i="5"/>
  <c r="K38" i="5"/>
  <c r="I16" i="5"/>
  <c r="K16" i="5" s="1"/>
  <c r="T16" i="5"/>
  <c r="P61" i="5"/>
  <c r="O23" i="5"/>
  <c r="B24" i="4"/>
  <c r="C24" i="4"/>
  <c r="C42" i="4"/>
  <c r="C31" i="4"/>
  <c r="D44" i="5"/>
  <c r="D59" i="5"/>
  <c r="S35" i="5"/>
  <c r="R61" i="5"/>
  <c r="M61" i="5"/>
  <c r="W9" i="5"/>
  <c r="O10" i="5"/>
  <c r="W10" i="5"/>
  <c r="W11" i="5"/>
  <c r="K12" i="5"/>
  <c r="W14" i="5"/>
  <c r="W15" i="5"/>
  <c r="W20" i="5"/>
  <c r="W21" i="5"/>
  <c r="Y21" i="5" s="1"/>
  <c r="K44" i="5"/>
  <c r="S59" i="5"/>
  <c r="S22" i="5"/>
  <c r="Y22" i="5" s="1"/>
  <c r="Y58" i="5"/>
  <c r="L27" i="5"/>
  <c r="L61" i="5" s="1"/>
  <c r="L62" i="5" s="1"/>
  <c r="L64" i="5" s="1"/>
  <c r="K8" i="5"/>
  <c r="K9" i="5"/>
  <c r="O9" i="5"/>
  <c r="K10" i="5"/>
  <c r="K11" i="5"/>
  <c r="S11" i="5"/>
  <c r="O12" i="5"/>
  <c r="O13" i="5"/>
  <c r="S13" i="5"/>
  <c r="K14" i="5"/>
  <c r="O14" i="5"/>
  <c r="K15" i="5"/>
  <c r="H61" i="5"/>
  <c r="H62" i="5" s="1"/>
  <c r="H64" i="5" s="1"/>
  <c r="K25" i="5"/>
  <c r="O25" i="5"/>
  <c r="S33" i="5"/>
  <c r="Y33" i="5" s="1"/>
  <c r="F25" i="5"/>
  <c r="K27" i="5"/>
  <c r="N61" i="5"/>
  <c r="N62" i="5" s="1"/>
  <c r="N64" i="5" s="1"/>
  <c r="O7" i="5"/>
  <c r="K59" i="5"/>
  <c r="K61" i="5" s="1"/>
  <c r="V61" i="5"/>
  <c r="V62" i="5" s="1"/>
  <c r="V64" i="5" s="1"/>
  <c r="T61" i="5"/>
  <c r="M62" i="5"/>
  <c r="M64" i="5" s="1"/>
  <c r="S27" i="5"/>
  <c r="W27" i="5"/>
  <c r="Q61" i="5"/>
  <c r="O59" i="5"/>
  <c r="K20" i="5"/>
  <c r="S10" i="5"/>
  <c r="Y10" i="5" s="1"/>
  <c r="S14" i="5"/>
  <c r="S20" i="5"/>
  <c r="Y23" i="5"/>
  <c r="S7" i="5"/>
  <c r="O8" i="5"/>
  <c r="S26" i="5"/>
  <c r="Y26" i="5" s="1"/>
  <c r="S31" i="5"/>
  <c r="S47" i="5"/>
  <c r="Y47" i="5" s="1"/>
  <c r="S55" i="5"/>
  <c r="Y55" i="5" s="1"/>
  <c r="S49" i="5"/>
  <c r="Y49" i="5" s="1"/>
  <c r="S57" i="5"/>
  <c r="Y57" i="5" s="1"/>
  <c r="Y48" i="5"/>
  <c r="Y30" i="5"/>
  <c r="S24" i="5"/>
  <c r="Y24" i="5" s="1"/>
  <c r="S40" i="5"/>
  <c r="Y40" i="5" s="1"/>
  <c r="S42" i="5"/>
  <c r="Y42" i="5" s="1"/>
  <c r="J61" i="5"/>
  <c r="J62" i="5" s="1"/>
  <c r="J64" i="5" s="1"/>
  <c r="Y56" i="5"/>
  <c r="Y34" i="5"/>
  <c r="K7" i="5"/>
  <c r="W35" i="5"/>
  <c r="W44" i="5"/>
  <c r="P62" i="5"/>
  <c r="P64" i="5" s="1"/>
  <c r="K35" i="5"/>
  <c r="O35" i="5"/>
  <c r="O44" i="5"/>
  <c r="S44" i="5"/>
  <c r="Y15" i="5"/>
  <c r="Y54" i="5"/>
  <c r="Y43" i="5"/>
  <c r="Y50" i="5"/>
  <c r="Y39" i="5"/>
  <c r="S8" i="5"/>
  <c r="W8" i="5"/>
  <c r="S9" i="5"/>
  <c r="O11" i="5"/>
  <c r="S38" i="5"/>
  <c r="Y38" i="5" s="1"/>
  <c r="S51" i="5"/>
  <c r="Y51" i="5" s="1"/>
  <c r="S53" i="5"/>
  <c r="Y53" i="5" s="1"/>
  <c r="Y32" i="5"/>
  <c r="Y52" i="5"/>
  <c r="Y41" i="5"/>
  <c r="S12" i="5"/>
  <c r="Y31" i="5"/>
  <c r="D16" i="5"/>
  <c r="D27" i="5"/>
  <c r="D35" i="5"/>
  <c r="B31" i="4"/>
  <c r="B42" i="4"/>
  <c r="C47" i="4"/>
  <c r="C50" i="4" s="1"/>
  <c r="C53" i="4"/>
  <c r="Y35" i="5"/>
  <c r="O16" i="5"/>
  <c r="D47" i="4"/>
  <c r="D50" i="4" s="1"/>
  <c r="D53" i="4"/>
  <c r="U61" i="5"/>
  <c r="I61" i="5"/>
  <c r="D37" i="4"/>
  <c r="C37" i="4"/>
  <c r="W7" i="5"/>
  <c r="U16" i="5"/>
  <c r="Q16" i="5"/>
  <c r="T62" i="5" l="1"/>
  <c r="T64" i="5" s="1"/>
  <c r="Y25" i="5"/>
  <c r="I62" i="5"/>
  <c r="I64" i="5" s="1"/>
  <c r="Y14" i="5"/>
  <c r="D61" i="5"/>
  <c r="D62" i="5" s="1"/>
  <c r="D64" i="5" s="1"/>
  <c r="S61" i="5"/>
  <c r="Y12" i="5"/>
  <c r="Y8" i="5"/>
  <c r="Y20" i="5"/>
  <c r="Y44" i="5"/>
  <c r="Y59" i="5"/>
  <c r="Y11" i="5"/>
  <c r="W61" i="5"/>
  <c r="Y13" i="5"/>
  <c r="Y9" i="5"/>
  <c r="O27" i="5"/>
  <c r="Y27" i="5" s="1"/>
  <c r="Y7" i="5"/>
  <c r="Q62" i="5"/>
  <c r="Q64" i="5" s="1"/>
  <c r="S16" i="5"/>
  <c r="U62" i="5"/>
  <c r="U64" i="5" s="1"/>
  <c r="W16" i="5"/>
  <c r="W62" i="5" s="1"/>
  <c r="W64" i="5" s="1"/>
  <c r="K62" i="5"/>
  <c r="S62" i="5" l="1"/>
  <c r="S64" i="5" s="1"/>
  <c r="O61" i="5"/>
  <c r="Y16" i="5"/>
  <c r="K64" i="5"/>
  <c r="Y61" i="5" l="1"/>
  <c r="O62" i="5"/>
  <c r="O64" i="5" l="1"/>
  <c r="Y64" i="5" s="1"/>
  <c r="Y6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0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Joel Goering</author>
    <author>tc={4E19054A-7187-4549-A07E-691A40483197}</author>
  </authors>
  <commentList>
    <comment ref="B131" authorId="0" shapeId="0" xr:uid="{7276C6DC-AE3A-4C56-9C51-897466685787}">
      <text>
        <r>
          <rPr>
            <sz val="9"/>
            <color indexed="81"/>
            <rFont val="Tahoma"/>
            <family val="2"/>
          </rPr>
          <t xml:space="preserve">after enrollment audit
</t>
        </r>
      </text>
    </comment>
    <comment ref="K131" authorId="1" shapeId="0" xr:uid="{4E19054A-7187-4549-A07E-691A40483197}">
      <text>
        <t>[Threaded comment]
Your version of Excel allows you to read this threaded comment; however, any edits to it will get removed if the file is opened in a newer version of Excel. Learn more: https://go.microsoft.com/fwlink/?linkid=870924
Comment:
    Actual value is 342, but entry is at 100% of enrollment</t>
      </text>
    </comment>
    <comment ref="B132" authorId="0" shapeId="0" xr:uid="{4747632F-FEA0-4F08-B1FE-E684875A18BD}">
      <text>
        <r>
          <rPr>
            <sz val="9"/>
            <color indexed="81"/>
            <rFont val="Tahoma"/>
            <family val="2"/>
          </rPr>
          <t>after enrollment audit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 Theisen</author>
    <author>Josh Marks</author>
    <author>tc={C9B4E7C5-8FF9-452A-8CFB-DCA945F521EB}</author>
  </authors>
  <commentList>
    <comment ref="F11" authorId="0" shapeId="0" xr:uid="{FFE9FD5A-916B-4D68-A4A6-5095455A9574}">
      <text>
        <r>
          <rPr>
            <sz val="9"/>
            <color indexed="81"/>
            <rFont val="Tahoma"/>
            <family val="2"/>
          </rPr>
          <t>Add a "1" if the staff is participating in the DC Teachers' Retirement Plan. This means that school is required to contributing a certain percentage of their salary to the pension plan.</t>
        </r>
      </text>
    </comment>
    <comment ref="AZ11" authorId="1" shapeId="0" xr:uid="{B13E6FB1-252F-4D88-BE3C-A389132F4437}">
      <text>
        <r>
          <rPr>
            <sz val="9"/>
            <color indexed="81"/>
            <rFont val="Tahoma"/>
            <family val="2"/>
          </rPr>
          <t xml:space="preserve">Schools can use the "heathcare package" column during the hiring process to reconcile budget vs actual healthcare costs 
</t>
        </r>
      </text>
    </comment>
    <comment ref="B217" authorId="2" shapeId="0" xr:uid="{C9B4E7C5-8FF9-452A-8CFB-DCA945F521EB}">
      <text>
        <t>[Threaded comment]
Your version of Excel allows you to read this threaded comment; however, any edits to it will get removed if the file is opened in a newer version of Excel. Learn more: https://go.microsoft.com/fwlink/?linkid=870924
Comment:
    Should we transition to this account code?</t>
      </text>
    </comment>
  </commentList>
</comments>
</file>

<file path=xl/sharedStrings.xml><?xml version="1.0" encoding="utf-8"?>
<sst xmlns="http://schemas.openxmlformats.org/spreadsheetml/2006/main" count="1484" uniqueCount="471">
  <si>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</si>
  <si>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</si>
  <si>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</si>
  <si>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</si>
  <si>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</si>
  <si>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</si>
  <si>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</si>
  <si>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</si>
  <si>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</si>
  <si>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</si>
  <si>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</si>
  <si>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</si>
  <si>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</si>
  <si>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</si>
  <si>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</si>
  <si>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</si>
  <si>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</si>
  <si>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</si>
  <si>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</si>
  <si>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</si>
  <si>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</si>
  <si>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</si>
  <si>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</si>
  <si>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</si>
  <si>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</si>
  <si>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</si>
  <si>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</si>
  <si>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</si>
  <si>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</si>
  <si>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</si>
  <si>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</si>
  <si>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</si>
  <si>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NET INCOME</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</si>
  <si>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</si>
  <si>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</si>
  <si>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</si>
  <si>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</si>
  <si>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</si>
  <si>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</si>
  <si>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</si>
  <si>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</si>
  <si>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</si>
  <si>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</si>
  <si>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</si>
  <si>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</si>
  <si>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</si>
  <si>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</si>
  <si>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</si>
  <si>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</si>
  <si>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</si>
  <si>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</si>
  <si>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</si>
  <si>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</si>
  <si>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</si>
  <si>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</si>
  <si>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</si>
  <si>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</si>
  <si>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</si>
  <si>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</si>
  <si>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</si>
  <si>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</si>
  <si>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</si>
  <si>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</si>
  <si>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</si>
  <si>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</si>
  <si>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</si>
  <si>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</si>
  <si>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</si>
  <si>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</si>
  <si>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</si>
  <si>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Special Education Add-ons (ESY)</t>
  </si>
  <si>
    <t>Level 1 ESY</t>
  </si>
  <si>
    <t>Level 2 ESY</t>
  </si>
  <si>
    <t>Level 3 ESY</t>
  </si>
  <si>
    <t>Level 4 ESY</t>
  </si>
  <si>
    <t>Subtotal  for Special Ed - ESY</t>
  </si>
  <si>
    <t>Previous Year's Enrollment</t>
  </si>
  <si>
    <t>Q1</t>
  </si>
  <si>
    <t>Q2</t>
  </si>
  <si>
    <t>Q3</t>
  </si>
  <si>
    <t>Q4</t>
  </si>
  <si>
    <t>Annual Budget</t>
  </si>
  <si>
    <t>Reporting Period</t>
  </si>
  <si>
    <t>First Quarter</t>
  </si>
  <si>
    <t>Second Quarter</t>
  </si>
  <si>
    <t>Third Quarter</t>
  </si>
  <si>
    <t>Fourth Quarter</t>
  </si>
  <si>
    <t>At-Risk Students</t>
  </si>
  <si>
    <t>At-Risk</t>
  </si>
  <si>
    <t>Audited Enrollment</t>
  </si>
  <si>
    <t>Budgeted Enrollment</t>
  </si>
  <si>
    <t>July</t>
  </si>
  <si>
    <t>August</t>
  </si>
  <si>
    <t>September</t>
  </si>
  <si>
    <t>October</t>
  </si>
  <si>
    <t>November</t>
  </si>
  <si>
    <t>December</t>
  </si>
  <si>
    <t>January</t>
  </si>
  <si>
    <t>February</t>
  </si>
  <si>
    <t>March</t>
  </si>
  <si>
    <t>April</t>
  </si>
  <si>
    <t>May</t>
  </si>
  <si>
    <t>June</t>
  </si>
  <si>
    <t>Prior Year</t>
  </si>
  <si>
    <t>Current Year</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</si>
  <si>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</si>
  <si>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</si>
  <si>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</si>
  <si>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</si>
  <si>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</si>
  <si>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</si>
  <si>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</si>
  <si>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</si>
  <si>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</si>
  <si>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</si>
  <si>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</si>
  <si>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</si>
  <si>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</si>
  <si>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Operating Revenue/Expense</t>
  </si>
  <si>
    <t>Federal Funding</t>
  </si>
  <si>
    <t>Administrative/Other Staff Salaries</t>
  </si>
  <si>
    <t>Employee Benefits and Payroll Taxes</t>
  </si>
  <si>
    <t>Educational Supplies and Textbooks</t>
  </si>
  <si>
    <t>Student Assessment Materials/Program Evaluation</t>
  </si>
  <si>
    <t>Other Direct Student Expense</t>
  </si>
  <si>
    <t>Budgeted and Actual Enrollment</t>
  </si>
  <si>
    <r>
      <t xml:space="preserve">  </t>
    </r>
    <r>
      <rPr>
        <b/>
        <sz val="10"/>
        <rFont val="Times New Roman"/>
        <family val="1"/>
      </rPr>
      <t xml:space="preserve"> Projected</t>
    </r>
  </si>
  <si>
    <t>IDX</t>
  </si>
  <si>
    <t>Description</t>
  </si>
  <si>
    <t>SY15-16</t>
  </si>
  <si>
    <t>SY16-17</t>
  </si>
  <si>
    <t>SY17-18</t>
  </si>
  <si>
    <t>SY18-19</t>
  </si>
  <si>
    <t>Event</t>
  </si>
  <si>
    <t>Classrooms</t>
  </si>
  <si>
    <t>Students/Classroom</t>
  </si>
  <si>
    <t>PS</t>
  </si>
  <si>
    <t>PK</t>
  </si>
  <si>
    <t>K</t>
  </si>
  <si>
    <t>1st</t>
  </si>
  <si>
    <t>2nd</t>
  </si>
  <si>
    <t>3rd</t>
  </si>
  <si>
    <t>4th</t>
  </si>
  <si>
    <t>5th</t>
  </si>
  <si>
    <t>6th</t>
  </si>
  <si>
    <t>7th</t>
  </si>
  <si>
    <t>8th</t>
  </si>
  <si>
    <t>9th</t>
  </si>
  <si>
    <t>10th</t>
  </si>
  <si>
    <t>11th</t>
  </si>
  <si>
    <t>12th</t>
  </si>
  <si>
    <t>Classrooms Totals</t>
  </si>
  <si>
    <t>Total Classrooms</t>
  </si>
  <si>
    <t>New Classrooms</t>
  </si>
  <si>
    <t>Growth</t>
  </si>
  <si>
    <t>Students</t>
  </si>
  <si>
    <t>Students - By Grade</t>
  </si>
  <si>
    <t>Special Ed School</t>
  </si>
  <si>
    <t>Students - Totals and Growth</t>
  </si>
  <si>
    <t>Student Incr</t>
  </si>
  <si>
    <t>Student Growth</t>
  </si>
  <si>
    <t>Student Growth &amp; Inflation (SGI)</t>
  </si>
  <si>
    <t>Students Contingency</t>
  </si>
  <si>
    <t>Student Discount %</t>
  </si>
  <si>
    <t>Student Discount #</t>
  </si>
  <si>
    <t>SpEd Students</t>
  </si>
  <si>
    <t>Special Education Students</t>
  </si>
  <si>
    <t>Level 1 Students</t>
  </si>
  <si>
    <t>Level 2 Students</t>
  </si>
  <si>
    <t>Level 3 Students</t>
  </si>
  <si>
    <t>Level 4 Students</t>
  </si>
  <si>
    <t>Total SpEd</t>
  </si>
  <si>
    <t>Total SpEd Weighted</t>
  </si>
  <si>
    <t>Level 1 Students %</t>
  </si>
  <si>
    <t>Level 2 Students %</t>
  </si>
  <si>
    <t>Level 3 Students %</t>
  </si>
  <si>
    <t>Level 4 Students %</t>
  </si>
  <si>
    <t>Total SpEd %</t>
  </si>
  <si>
    <t>SpEd Hours</t>
  </si>
  <si>
    <t>SpEd Staff</t>
  </si>
  <si>
    <t>Special Education Add-on ESY</t>
  </si>
  <si>
    <t>ESY Level 1 Students</t>
  </si>
  <si>
    <t>ESY Level 2 Students</t>
  </si>
  <si>
    <t>ESY Level 3 Students</t>
  </si>
  <si>
    <t>ESY Level 4 Students</t>
  </si>
  <si>
    <t>ELL Students</t>
  </si>
  <si>
    <t>LEP/NEP</t>
  </si>
  <si>
    <t>LEP/NEP Students</t>
  </si>
  <si>
    <t>LEP/NEP Students %</t>
  </si>
  <si>
    <t>Residential Students</t>
  </si>
  <si>
    <t>Special Education Residential Students</t>
  </si>
  <si>
    <t>Level 1 Residential Students</t>
  </si>
  <si>
    <t>Level 2 Residential Students</t>
  </si>
  <si>
    <t>Level 3 Residential Students</t>
  </si>
  <si>
    <t>Level 4 Residential Students</t>
  </si>
  <si>
    <t>LEP/NEP Residential Students</t>
  </si>
  <si>
    <t>At Risk Students</t>
  </si>
  <si>
    <t>AtRisk Students</t>
  </si>
  <si>
    <t>AtRisk Students %</t>
  </si>
  <si>
    <t>Facility Students</t>
  </si>
  <si>
    <t>Non-Residential Students</t>
  </si>
  <si>
    <t>Other</t>
  </si>
  <si>
    <t>Federal Funding Eligible Students</t>
  </si>
  <si>
    <t>Students PS-K</t>
  </si>
  <si>
    <t>Title I Percent</t>
  </si>
  <si>
    <t xml:space="preserve">Title I Students </t>
  </si>
  <si>
    <t xml:space="preserve">Enter estimate based upon what you expect to be submitted in April. </t>
  </si>
  <si>
    <t xml:space="preserve">Summer School / Intersession </t>
  </si>
  <si>
    <t>Summer Students</t>
  </si>
  <si>
    <t>Summer Hours</t>
  </si>
  <si>
    <t>After School / ASP</t>
  </si>
  <si>
    <t>Total AC Students</t>
  </si>
  <si>
    <t>Analysis</t>
  </si>
  <si>
    <t>Weight</t>
  </si>
  <si>
    <t>SpEd 1</t>
  </si>
  <si>
    <t>SpEd 2</t>
  </si>
  <si>
    <t>SpEd 3</t>
  </si>
  <si>
    <t>SpEd 4</t>
  </si>
  <si>
    <t>SpEd Capacity</t>
  </si>
  <si>
    <t>SpEd Blackman Jones</t>
  </si>
  <si>
    <t>SpEd Attorney Fees</t>
  </si>
  <si>
    <t>SpEd Residential Level 1</t>
  </si>
  <si>
    <t>SpEd Residential Level 2</t>
  </si>
  <si>
    <t>SpEd Residential Level 3</t>
  </si>
  <si>
    <t>SpEd Residential Level 4</t>
  </si>
  <si>
    <t>LEPNEP</t>
  </si>
  <si>
    <t>LEPNEP Residential</t>
  </si>
  <si>
    <t>AtRisk</t>
  </si>
  <si>
    <t>Facility - Non-Residential</t>
  </si>
  <si>
    <t>Facility - Residential</t>
  </si>
  <si>
    <t>Per Student Equivalent</t>
  </si>
  <si>
    <t>PSE Factor</t>
  </si>
  <si>
    <t>Account</t>
  </si>
  <si>
    <t xml:space="preserve"> SY18-19</t>
  </si>
  <si>
    <t>Revenue</t>
  </si>
  <si>
    <t>Revenue Total</t>
  </si>
  <si>
    <t>Expenses</t>
  </si>
  <si>
    <t>7000 · Leadership salaries</t>
  </si>
  <si>
    <t>7010 · Teacher salaries</t>
  </si>
  <si>
    <t>7011 · SpEd salaries</t>
  </si>
  <si>
    <t>7012 · ELL teacher salaries</t>
  </si>
  <si>
    <t>7013 · Specials salaries</t>
  </si>
  <si>
    <t>7014 · Substitute salaries</t>
  </si>
  <si>
    <t>7020 · Teacher aides salaries</t>
  </si>
  <si>
    <t>7030 · Other curricular salaries</t>
  </si>
  <si>
    <t>7100 · Student support salaries</t>
  </si>
  <si>
    <t>7110 · Instr staff support salaries</t>
  </si>
  <si>
    <t>7120 · Clerical salaries</t>
  </si>
  <si>
    <t>7130 · Business, operations salaries</t>
  </si>
  <si>
    <t>7140 · Maintenance/custodial salaries</t>
  </si>
  <si>
    <t>7160 · Other service salaries</t>
  </si>
  <si>
    <t>7211 · Before care after care salaries</t>
  </si>
  <si>
    <t>7212 · Summer school salaries</t>
  </si>
  <si>
    <t>7300 · Executive salaries</t>
  </si>
  <si>
    <t>Expenses Total</t>
  </si>
  <si>
    <t>NET ORDINARY INCOME</t>
  </si>
  <si>
    <t>Cash Flow Adjustments</t>
  </si>
  <si>
    <t>Add Depreciation</t>
  </si>
  <si>
    <t>Operating Fixed Assets</t>
  </si>
  <si>
    <t>Other Operating Activities</t>
  </si>
  <si>
    <t>Per-Pupil Adjustments</t>
  </si>
  <si>
    <t>Facilities Project Adjustments</t>
  </si>
  <si>
    <t>Cash Flow Adjustments Total</t>
  </si>
  <si>
    <t>CHANGE IN CASH</t>
  </si>
  <si>
    <t>Starting Cash Balance</t>
  </si>
  <si>
    <t>Change In Cash</t>
  </si>
  <si>
    <t>ENDING CASH BALANCE</t>
  </si>
  <si>
    <t>Jun</t>
  </si>
  <si>
    <t xml:space="preserve"> Jul</t>
  </si>
  <si>
    <t xml:space="preserve"> Aug</t>
  </si>
  <si>
    <t xml:space="preserve"> Sep</t>
  </si>
  <si>
    <t xml:space="preserve"> Oct</t>
  </si>
  <si>
    <t xml:space="preserve"> Nov</t>
  </si>
  <si>
    <t xml:space="preserve"> Dec</t>
  </si>
  <si>
    <t xml:space="preserve"> Jan</t>
  </si>
  <si>
    <t xml:space="preserve"> Feb</t>
  </si>
  <si>
    <t xml:space="preserve"> Mar</t>
  </si>
  <si>
    <t xml:space="preserve"> Apr</t>
  </si>
  <si>
    <t xml:space="preserve"> May</t>
  </si>
  <si>
    <t xml:space="preserve"> Jun</t>
  </si>
  <si>
    <t>Students Counts (When you export for clients, paste this section by values. When you import back, don't paste this section)</t>
  </si>
  <si>
    <t>SpEd Students (Weighted)</t>
  </si>
  <si>
    <t>LEPNEP Students (All)</t>
  </si>
  <si>
    <t>Note on FTE column: Default calculation does not include FTE flag. If model requires a fractional FTE, adjustments need to be made to model</t>
  </si>
  <si>
    <t>Position</t>
  </si>
  <si>
    <t>FTE</t>
  </si>
  <si>
    <t>DCPSRS</t>
  </si>
  <si>
    <t>&gt; 700 Salaries</t>
  </si>
  <si>
    <t>&lt;leave blank&gt;</t>
  </si>
  <si>
    <t>FTEs</t>
  </si>
  <si>
    <t>Students/FTE</t>
  </si>
  <si>
    <t>700 Salaries</t>
  </si>
  <si>
    <t>SpEd Students (Weighted)/FTE</t>
  </si>
  <si>
    <t>ELL Students/FTE</t>
  </si>
  <si>
    <t>N/A</t>
  </si>
  <si>
    <t>Social Worker</t>
  </si>
  <si>
    <t>7131 · IT staff salaries</t>
  </si>
  <si>
    <t>7150 · Security salaries</t>
  </si>
  <si>
    <t>7200 · Program leadership salaries</t>
  </si>
  <si>
    <t>7210 · Program staff salaries</t>
  </si>
  <si>
    <t>7310 · Development salaries</t>
  </si>
  <si>
    <t>Total</t>
  </si>
  <si>
    <t>Total Employees</t>
  </si>
  <si>
    <t># of Employees</t>
  </si>
  <si>
    <t>Name</t>
  </si>
  <si>
    <t>SY19-20</t>
  </si>
  <si>
    <t>SY20-21</t>
  </si>
  <si>
    <t>SY21-22</t>
  </si>
  <si>
    <t>SY22-23</t>
  </si>
  <si>
    <t>SY23-24</t>
  </si>
  <si>
    <t>SY24-25</t>
  </si>
  <si>
    <t>SY25-26</t>
  </si>
  <si>
    <t>SY26-27</t>
  </si>
  <si>
    <t>SY27-28</t>
  </si>
  <si>
    <t>SY28-29</t>
  </si>
  <si>
    <t>SY29-30</t>
  </si>
  <si>
    <t>SY30-31</t>
  </si>
  <si>
    <t>SY31-32</t>
  </si>
  <si>
    <t>SY32-33</t>
  </si>
  <si>
    <t>SY33-34</t>
  </si>
  <si>
    <t>SY34-35</t>
  </si>
  <si>
    <t>SY35-36</t>
  </si>
  <si>
    <t>SY36-37</t>
  </si>
  <si>
    <t>SY37-38</t>
  </si>
  <si>
    <t>SY38-39</t>
  </si>
  <si>
    <t>SY39-40</t>
  </si>
  <si>
    <t>SY40-41</t>
  </si>
  <si>
    <t>SY41-42</t>
  </si>
  <si>
    <t>SY42-43</t>
  </si>
  <si>
    <t>SY43-44</t>
  </si>
  <si>
    <t>SY44-45</t>
  </si>
  <si>
    <t>SY45-46</t>
  </si>
  <si>
    <t>SY46-47</t>
  </si>
  <si>
    <t>SY47-48</t>
  </si>
  <si>
    <t>SY48-49</t>
  </si>
  <si>
    <t>SY49-50</t>
  </si>
  <si>
    <t>SY50-51</t>
  </si>
  <si>
    <t>SY51-52</t>
  </si>
  <si>
    <t>SY52-53</t>
  </si>
  <si>
    <t>SY53-54</t>
  </si>
  <si>
    <t>SY54-55</t>
  </si>
  <si>
    <t>SY55-56</t>
  </si>
  <si>
    <t>SY56-57</t>
  </si>
  <si>
    <t>SY57-58</t>
  </si>
  <si>
    <t>SY58-59</t>
  </si>
  <si>
    <t>SY59-60</t>
  </si>
  <si>
    <t>&gt; NOTE: Please fill in at least SY18-19 and SY19-20 enrollment figures. ESEA/IDEA calculations depend upon them</t>
  </si>
  <si>
    <t>Students K-12 + Alternative</t>
  </si>
  <si>
    <t xml:space="preserve"> SY19-20</t>
  </si>
  <si>
    <t>Actual</t>
  </si>
  <si>
    <t>Name (First Last)</t>
  </si>
  <si>
    <t>Package</t>
  </si>
  <si>
    <t>Amount</t>
  </si>
  <si>
    <t>Difference</t>
  </si>
  <si>
    <t>Ashley Coleman</t>
  </si>
  <si>
    <t>7080 · Curricular stipends</t>
  </si>
  <si>
    <t>7090 · Curricular bonuses</t>
  </si>
  <si>
    <t>7100 · Student Support salaries</t>
  </si>
  <si>
    <t>SpEd Aide</t>
  </si>
  <si>
    <t>Special Education Coordinator</t>
  </si>
  <si>
    <t>School Psychologist</t>
  </si>
  <si>
    <t>Food Service Manager</t>
  </si>
  <si>
    <t>Chief Operating Officer</t>
  </si>
  <si>
    <t>TBD</t>
  </si>
  <si>
    <t>FY20 Annual Budget</t>
  </si>
  <si>
    <t>Student Population, v2.5</t>
  </si>
  <si>
    <t>IDEA PCS</t>
  </si>
  <si>
    <t>Free (From Oct NSLP claim)</t>
  </si>
  <si>
    <t>Reduced (From Oct NSLP claim)</t>
  </si>
  <si>
    <t xml:space="preserve">    (See sample NOSEPCS form and use next year's projected enrollment)</t>
  </si>
  <si>
    <t>NOSEPCS Adjustment (From NOSEPCS form, submitted last April)</t>
  </si>
  <si>
    <t>Financing Activities</t>
  </si>
  <si>
    <t>Reporting, v2.5</t>
  </si>
  <si>
    <t>Salary confirmed by IDEA</t>
  </si>
  <si>
    <t>Principal</t>
  </si>
  <si>
    <t>Nicole McCrae</t>
  </si>
  <si>
    <t>Vice Principal</t>
  </si>
  <si>
    <t>Brad Irvin</t>
  </si>
  <si>
    <t>Shomari Jennings</t>
  </si>
  <si>
    <t>English</t>
  </si>
  <si>
    <t>Arianna Ashton</t>
  </si>
  <si>
    <t>Marco Brooks</t>
  </si>
  <si>
    <t>Natalie Hinds</t>
  </si>
  <si>
    <t>Lauren Norfleet</t>
  </si>
  <si>
    <t>Alexandrea Rich</t>
  </si>
  <si>
    <t>Terance Sheehan</t>
  </si>
  <si>
    <t>Math</t>
  </si>
  <si>
    <t>Heidi Simonsen</t>
  </si>
  <si>
    <t>Teika Thompson</t>
  </si>
  <si>
    <t>Sharif Talib</t>
  </si>
  <si>
    <t>Autumn Gabriel</t>
  </si>
  <si>
    <t>Tiffany Green</t>
  </si>
  <si>
    <t>Trevor Tummings</t>
  </si>
  <si>
    <t>Science</t>
  </si>
  <si>
    <t>James Jacobs</t>
  </si>
  <si>
    <t>Joy Harper</t>
  </si>
  <si>
    <t>Udean Williams</t>
  </si>
  <si>
    <t>Social Studies</t>
  </si>
  <si>
    <t>Marecya Burton</t>
  </si>
  <si>
    <t>Adrianna Cofield</t>
  </si>
  <si>
    <t>Andrea Cofield</t>
  </si>
  <si>
    <t>English/History</t>
  </si>
  <si>
    <t>William Stevens</t>
  </si>
  <si>
    <t>Spanish</t>
  </si>
  <si>
    <t>Shana Wilson</t>
  </si>
  <si>
    <t>SPED Teacher</t>
  </si>
  <si>
    <t>Reginald Boyce</t>
  </si>
  <si>
    <t>John Coughlin</t>
  </si>
  <si>
    <t>Bell, Frank</t>
  </si>
  <si>
    <t>Ebony Furr</t>
  </si>
  <si>
    <t>Kyeko Henderson</t>
  </si>
  <si>
    <t>Regina Crudup</t>
  </si>
  <si>
    <t>Stephanie Sifford</t>
  </si>
  <si>
    <t>SpEd Paraprofessional</t>
  </si>
  <si>
    <t>D'Angela Davis</t>
  </si>
  <si>
    <t>Tamara Clarke</t>
  </si>
  <si>
    <t>Jihad Ford</t>
  </si>
  <si>
    <t>Music</t>
  </si>
  <si>
    <t>Mark Vialva</t>
  </si>
  <si>
    <t>Art</t>
  </si>
  <si>
    <t>Teri Greene</t>
  </si>
  <si>
    <t>PE</t>
  </si>
  <si>
    <t>Peter Camacho</t>
  </si>
  <si>
    <t>Construction</t>
  </si>
  <si>
    <t>Ian Milne</t>
  </si>
  <si>
    <t>ACAD</t>
  </si>
  <si>
    <t>Sharonda Jones</t>
  </si>
  <si>
    <t>Dennis Chestnut</t>
  </si>
  <si>
    <t>Clinical Social Worker</t>
  </si>
  <si>
    <t>Melody Washington</t>
  </si>
  <si>
    <t>Dean of Academic Affairs</t>
  </si>
  <si>
    <t>Lori Briscoe</t>
  </si>
  <si>
    <t>Dean</t>
  </si>
  <si>
    <t>Ulises Bengoechea</t>
  </si>
  <si>
    <t>Operations Associate</t>
  </si>
  <si>
    <t>Edgar Romero</t>
  </si>
  <si>
    <t>Dean of Student Support</t>
  </si>
  <si>
    <t>Morrell Miles</t>
  </si>
  <si>
    <t>Nicole D'Angelo</t>
  </si>
  <si>
    <t>Germaine Smith</t>
  </si>
  <si>
    <t>Data Manager</t>
  </si>
  <si>
    <t>Sara Sharpe</t>
  </si>
  <si>
    <t>Y'Vette Brown</t>
  </si>
  <si>
    <t>Tiffany Casey</t>
  </si>
  <si>
    <t>Jennifer Smith</t>
  </si>
  <si>
    <t>Erika Wilkes</t>
  </si>
  <si>
    <t>Administrative Assistant</t>
  </si>
  <si>
    <t>Taylor Ray</t>
  </si>
  <si>
    <t>Operations Manager/HR Director</t>
  </si>
  <si>
    <t>Nathalie Liburd Delissaint</t>
  </si>
  <si>
    <t>Nicole Seward</t>
  </si>
  <si>
    <t>Operations / Facilities Manager</t>
  </si>
  <si>
    <t>Kester Gregorio</t>
  </si>
  <si>
    <t>Security</t>
  </si>
  <si>
    <t>Sharon Sneed</t>
  </si>
  <si>
    <t>Marquise Jones</t>
  </si>
  <si>
    <t>Custodian</t>
  </si>
  <si>
    <t>Amadeo Gudino</t>
  </si>
  <si>
    <t>Evening custodian</t>
  </si>
  <si>
    <t>Gregoria Madero</t>
  </si>
  <si>
    <t>Wayne Powell</t>
  </si>
  <si>
    <t>Samuel Obando</t>
  </si>
  <si>
    <t>Walter Deleon</t>
  </si>
  <si>
    <t>Jerome Thomas</t>
  </si>
  <si>
    <t>Trina Sweet</t>
  </si>
  <si>
    <t>Nancy Bell</t>
  </si>
  <si>
    <t>Malika Joseph</t>
  </si>
  <si>
    <t>All teachers</t>
  </si>
  <si>
    <t>Executive Director</t>
  </si>
  <si>
    <t>Justin Rydstrom</t>
  </si>
  <si>
    <t>Staff Roster, 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</si>
</sst>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 numFmtId="172" formatCode="_(* #,##0.0_);_(* \(#,##0.0\);_(* &quot;-&quot;??_);_(@_)"/>
    <numFmt numFmtId="173" formatCode="0.0%"/>
    <numFmt numFmtId="174" formatCode="m/d/yy;@"/>
    <numFmt numFmtId="179" formatCode="0.0"/>
  </numFmts>
  <fonts count="95"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9"/>
      <color rgb="FF000000"/>
      <name val="Tahoma"/>
      <family val="2"/>
    </font>
    <font>
      <sz val="8"/>
      <name val="Arial"/>
      <family val="2"/>
    </font>
    <font>
      <sz val="8"/>
      <color theme="5"/>
      <name val="Arial"/>
      <family val="2"/>
    </font>
    <font>
      <b/>
      <sz val="12"/>
      <name val="Arial Black"/>
      <family val="2"/>
    </font>
    <font>
      <b/>
      <sz val="10"/>
      <name val="Arial"/>
      <family val="2"/>
    </font>
    <font>
      <b/>
      <sz val="8"/>
      <color indexed="9"/>
      <name val="Arial"/>
      <family val="2"/>
    </font>
    <font>
      <b/>
      <sz val="12"/>
      <color theme="0"/>
      <name val="Arial"/>
      <family val="2"/>
    </font>
    <font>
      <u/>
      <sz val="8"/>
      <color indexed="12"/>
      <name val="Arial"/>
      <family val="2"/>
    </font>
    <font>
      <b/>
      <sz val="8"/>
      <color theme="4"/>
      <name val="Arial"/>
      <family val="2"/>
    </font>
    <font>
      <b/>
      <sz val="8"/>
      <color theme="5"/>
      <name val="Arial"/>
      <family val="2"/>
    </font>
    <font>
      <b/>
      <sz val="8"/>
      <color theme="9"/>
      <name val="Arial"/>
      <family val="2"/>
    </font>
    <font>
      <b/>
      <u/>
      <sz val="8"/>
      <name val="Arial"/>
      <family val="2"/>
    </font>
    <font>
      <sz val="8"/>
      <color indexed="9"/>
      <name val="Arial"/>
      <family val="2"/>
    </font>
    <font>
      <sz val="8"/>
      <color theme="4"/>
      <name val="Arial"/>
      <family val="2"/>
    </font>
    <font>
      <b/>
      <sz val="8"/>
      <color theme="5" tint="-0.249977111117893"/>
      <name val="Arial"/>
      <family val="2"/>
    </font>
    <font>
      <b/>
      <sz val="8"/>
      <name val="Arial"/>
      <family val="2"/>
    </font>
    <font>
      <sz val="8"/>
      <color theme="0" tint="-0.499984740745262"/>
      <name val="Arial"/>
      <family val="2"/>
    </font>
    <font>
      <b/>
      <sz val="8"/>
      <color theme="0" tint="-0.499984740745262"/>
      <name val="Arial"/>
      <family val="2"/>
    </font>
    <font>
      <sz val="8"/>
      <color theme="3"/>
      <name val="Arial"/>
      <family val="2"/>
    </font>
    <font>
      <sz val="8"/>
      <color theme="1" tint="0.499984740745262"/>
      <name val="Arial"/>
      <family val="2"/>
    </font>
    <font>
      <sz val="8"/>
      <color theme="6"/>
      <name val="Arial"/>
      <family val="2"/>
    </font>
    <font>
      <b/>
      <sz val="8"/>
      <color rgb="FF00B0F0"/>
      <name val="Arial"/>
      <family val="2"/>
    </font>
    <font>
      <sz val="8"/>
      <color indexed="10"/>
      <name val="Arial"/>
      <family val="2"/>
    </font>
    <font>
      <b/>
      <sz val="8"/>
      <color theme="0"/>
      <name val="Arial"/>
      <family val="2"/>
    </font>
    <font>
      <u/>
      <sz val="8"/>
      <name val="Arial"/>
      <family val="2"/>
    </font>
    <font>
      <sz val="10"/>
      <color theme="0"/>
      <name val="Arial"/>
      <family val="2"/>
    </font>
    <font>
      <b/>
      <sz val="10"/>
      <color theme="0"/>
      <name val="Arial"/>
      <family val="2"/>
    </font>
    <font>
      <sz val="8"/>
      <color theme="5" tint="0.39997558519241921"/>
      <name val="Arial"/>
      <family val="2"/>
    </font>
    <font>
      <sz val="8"/>
      <color theme="1"/>
      <name val="Arial"/>
      <family val="2"/>
    </font>
    <font>
      <sz val="8"/>
      <color theme="9"/>
      <name val="Arial"/>
      <family val="2"/>
    </font>
    <font>
      <sz val="8"/>
      <color theme="6" tint="-0.249977111117893"/>
      <name val="Arial"/>
      <family val="2"/>
    </font>
    <font>
      <sz val="9"/>
      <color indexed="81"/>
      <name val="Tahoma"/>
      <family val="2"/>
    </font>
    <font>
      <i/>
      <sz val="8"/>
      <name val="Arial"/>
      <family val="2"/>
    </font>
  </fonts>
  <fills count="72">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000"/>
        <bgColor indexed="64"/>
      </patternFill>
    </fill>
  </fills>
  <borders count="130">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6"/>
      </left>
      <right/>
      <top style="thin">
        <color theme="6"/>
      </top>
      <bottom/>
      <diagonal/>
    </border>
    <border>
      <left/>
      <right/>
      <top style="thin">
        <color theme="6"/>
      </top>
      <bottom/>
      <diagonal/>
    </border>
    <border>
      <left style="thin">
        <color theme="6"/>
      </left>
      <right/>
      <top/>
      <bottom/>
      <diagonal/>
    </border>
    <border>
      <left style="hair">
        <color theme="6" tint="0.59996337778862885"/>
      </left>
      <right style="hair">
        <color theme="6" tint="0.59996337778862885"/>
      </right>
      <top/>
      <bottom/>
      <diagonal/>
    </border>
    <border>
      <left style="hair">
        <color theme="6" tint="0.59996337778862885"/>
      </left>
      <right/>
      <top/>
      <bottom/>
      <diagonal/>
    </border>
    <border>
      <left style="thin">
        <color theme="6"/>
      </left>
      <right/>
      <top style="thin">
        <color theme="6" tint="0.59996337778862885"/>
      </top>
      <bottom/>
      <diagonal/>
    </border>
    <border>
      <left/>
      <right/>
      <top style="thin">
        <color theme="6" tint="0.59996337778862885"/>
      </top>
      <bottom/>
      <diagonal/>
    </border>
    <border>
      <left style="hair">
        <color theme="6" tint="0.59996337778862885"/>
      </left>
      <right style="hair">
        <color theme="6" tint="0.59996337778862885"/>
      </right>
      <top style="thin">
        <color theme="6" tint="0.59996337778862885"/>
      </top>
      <bottom/>
      <diagonal/>
    </border>
    <border>
      <left style="hair">
        <color theme="6" tint="0.59996337778862885"/>
      </left>
      <right/>
      <top style="thin">
        <color theme="6" tint="0.59996337778862885"/>
      </top>
      <bottom/>
      <diagonal/>
    </border>
    <border>
      <left style="thin">
        <color theme="6" tint="0.59996337778862885"/>
      </left>
      <right style="thin">
        <color theme="6" tint="0.59996337778862885"/>
      </right>
      <top style="thin">
        <color theme="6"/>
      </top>
      <bottom/>
      <diagonal/>
    </border>
    <border>
      <left style="thin">
        <color theme="6" tint="0.59996337778862885"/>
      </left>
      <right/>
      <top style="thin">
        <color theme="6"/>
      </top>
      <bottom/>
      <diagonal/>
    </border>
    <border>
      <left style="thin">
        <color theme="6" tint="0.59996337778862885"/>
      </left>
      <right style="thin">
        <color theme="6" tint="0.59996337778862885"/>
      </right>
      <top/>
      <bottom/>
      <diagonal/>
    </border>
    <border>
      <left style="thin">
        <color theme="6" tint="0.59996337778862885"/>
      </left>
      <right/>
      <top/>
      <bottom/>
      <diagonal/>
    </border>
    <border>
      <left style="thin">
        <color theme="6"/>
      </left>
      <right/>
      <top/>
      <bottom style="thin">
        <color theme="6"/>
      </bottom>
      <diagonal/>
    </border>
    <border>
      <left/>
      <right/>
      <top/>
      <bottom style="thin">
        <color theme="6"/>
      </bottom>
      <diagonal/>
    </border>
    <border>
      <left style="thin">
        <color theme="6" tint="0.59996337778862885"/>
      </left>
      <right style="thin">
        <color theme="6" tint="0.59996337778862885"/>
      </right>
      <top/>
      <bottom style="thin">
        <color theme="6"/>
      </bottom>
      <diagonal/>
    </border>
    <border>
      <left style="thin">
        <color theme="6" tint="0.59996337778862885"/>
      </left>
      <right/>
      <top/>
      <bottom style="thin">
        <color theme="6"/>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style="medium">
        <color theme="4"/>
      </left>
      <right/>
      <top style="thin">
        <color theme="6" tint="0.59996337778862885"/>
      </top>
      <bottom/>
      <diagonal/>
    </border>
    <border>
      <left style="medium">
        <color theme="4"/>
      </left>
      <right/>
      <top/>
      <bottom style="medium">
        <color theme="4"/>
      </bottom>
      <diagonal/>
    </border>
    <border>
      <left/>
      <right/>
      <top/>
      <bottom style="medium">
        <color theme="4"/>
      </bottom>
      <diagonal/>
    </border>
    <border>
      <left style="medium">
        <color theme="9"/>
      </left>
      <right style="medium">
        <color theme="9"/>
      </right>
      <top style="medium">
        <color theme="9"/>
      </top>
      <bottom style="medium">
        <color theme="9"/>
      </bottom>
      <diagonal/>
    </border>
    <border>
      <left style="thin">
        <color theme="6"/>
      </left>
      <right/>
      <top/>
      <bottom style="thin">
        <color theme="6" tint="0.59996337778862885"/>
      </bottom>
      <diagonal/>
    </border>
    <border>
      <left/>
      <right/>
      <top/>
      <bottom style="thin">
        <color theme="6" tint="0.59996337778862885"/>
      </bottom>
      <diagonal/>
    </border>
    <border>
      <left style="hair">
        <color theme="6" tint="0.59996337778862885"/>
      </left>
      <right style="hair">
        <color theme="6" tint="0.59996337778862885"/>
      </right>
      <top/>
      <bottom style="thin">
        <color theme="6" tint="0.59996337778862885"/>
      </bottom>
      <diagonal/>
    </border>
    <border>
      <left style="hair">
        <color theme="6" tint="0.59996337778862885"/>
      </left>
      <right/>
      <top/>
      <bottom style="thin">
        <color theme="6" tint="0.59996337778862885"/>
      </bottom>
      <diagonal/>
    </border>
    <border>
      <left style="thin">
        <color theme="6"/>
      </left>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hair">
        <color theme="6" tint="0.59996337778862885"/>
      </left>
      <right style="hair">
        <color theme="6" tint="0.59996337778862885"/>
      </right>
      <top style="thin">
        <color theme="6" tint="0.59996337778862885"/>
      </top>
      <bottom style="thin">
        <color theme="6" tint="0.59996337778862885"/>
      </bottom>
      <diagonal/>
    </border>
    <border>
      <left style="hair">
        <color theme="6" tint="0.59996337778862885"/>
      </left>
      <right/>
      <top style="thin">
        <color theme="6" tint="0.59996337778862885"/>
      </top>
      <bottom style="thin">
        <color theme="6" tint="0.59996337778862885"/>
      </bottom>
      <diagonal/>
    </border>
    <border>
      <left style="hair">
        <color theme="6" tint="0.59996337778862885"/>
      </left>
      <right style="hair">
        <color theme="6" tint="0.59996337778862885"/>
      </right>
      <top/>
      <bottom style="thin">
        <color theme="6"/>
      </bottom>
      <diagonal/>
    </border>
    <border>
      <left style="hair">
        <color theme="6" tint="0.59996337778862885"/>
      </left>
      <right/>
      <top/>
      <bottom style="thin">
        <color theme="6"/>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tint="0.59996337778862885"/>
      </left>
      <right style="thin">
        <color theme="6" tint="0.59996337778862885"/>
      </right>
      <top style="thin">
        <color theme="6"/>
      </top>
      <bottom style="thin">
        <color theme="6"/>
      </bottom>
      <diagonal/>
    </border>
    <border>
      <left style="thin">
        <color theme="6" tint="0.59996337778862885"/>
      </left>
      <right/>
      <top style="thin">
        <color theme="6"/>
      </top>
      <bottom style="thin">
        <color theme="6"/>
      </bottom>
      <diagonal/>
    </border>
    <border>
      <left style="medium">
        <color theme="5"/>
      </left>
      <right style="medium">
        <color theme="5"/>
      </right>
      <top style="medium">
        <color theme="5"/>
      </top>
      <bottom style="medium">
        <color theme="5"/>
      </bottom>
      <diagonal/>
    </border>
    <border>
      <left style="thin">
        <color theme="6" tint="0.59996337778862885"/>
      </left>
      <right style="thin">
        <color theme="6" tint="0.59996337778862885"/>
      </right>
      <top/>
      <bottom style="thin">
        <color theme="6" tint="0.59996337778862885"/>
      </bottom>
      <diagonal/>
    </border>
    <border>
      <left style="thin">
        <color theme="6" tint="0.59996337778862885"/>
      </left>
      <right/>
      <top/>
      <bottom style="thin">
        <color theme="6" tint="0.59996337778862885"/>
      </bottom>
      <diagonal/>
    </border>
    <border>
      <left style="thin">
        <color theme="6"/>
      </left>
      <right/>
      <top style="thin">
        <color theme="6"/>
      </top>
      <bottom style="thin">
        <color indexed="64"/>
      </bottom>
      <diagonal/>
    </border>
    <border>
      <left/>
      <right/>
      <top style="thin">
        <color theme="6"/>
      </top>
      <bottom style="thin">
        <color indexed="64"/>
      </bottom>
      <diagonal/>
    </border>
    <border>
      <left style="thin">
        <color theme="6" tint="0.59996337778862885"/>
      </left>
      <right style="thin">
        <color theme="6" tint="0.59996337778862885"/>
      </right>
      <top style="thin">
        <color theme="6"/>
      </top>
      <bottom style="thin">
        <color indexed="64"/>
      </bottom>
      <diagonal/>
    </border>
    <border>
      <left style="thin">
        <color theme="6" tint="0.59996337778862885"/>
      </left>
      <right/>
      <top style="thin">
        <color theme="6"/>
      </top>
      <bottom style="thin">
        <color indexed="64"/>
      </bottom>
      <diagonal/>
    </border>
    <border>
      <left style="thin">
        <color theme="6"/>
      </left>
      <right/>
      <top style="thin">
        <color indexed="64"/>
      </top>
      <bottom style="thin">
        <color theme="6"/>
      </bottom>
      <diagonal/>
    </border>
    <border>
      <left/>
      <right/>
      <top style="thin">
        <color indexed="64"/>
      </top>
      <bottom style="thin">
        <color theme="6"/>
      </bottom>
      <diagonal/>
    </border>
    <border>
      <left style="thin">
        <color theme="6" tint="0.59996337778862885"/>
      </left>
      <right style="thin">
        <color theme="6" tint="0.59996337778862885"/>
      </right>
      <top style="thin">
        <color indexed="64"/>
      </top>
      <bottom style="thin">
        <color theme="6"/>
      </bottom>
      <diagonal/>
    </border>
    <border>
      <left style="thin">
        <color theme="6" tint="0.59996337778862885"/>
      </left>
      <right/>
      <top style="thin">
        <color indexed="64"/>
      </top>
      <bottom style="thin">
        <color theme="6"/>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auto="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6"/>
      </top>
      <bottom/>
      <diagonal/>
    </border>
    <border>
      <left style="thin">
        <color theme="0" tint="-0.14996795556505021"/>
      </left>
      <right style="thin">
        <color theme="0" tint="-0.14996795556505021"/>
      </right>
      <top style="thin">
        <color theme="6" tint="0.59996337778862885"/>
      </top>
      <bottom/>
      <diagonal/>
    </border>
    <border>
      <left style="thin">
        <color theme="0" tint="-0.14996795556505021"/>
      </left>
      <right style="thin">
        <color theme="0" tint="-0.14996795556505021"/>
      </right>
      <top style="thin">
        <color indexed="64"/>
      </top>
      <bottom/>
      <diagonal/>
    </border>
    <border>
      <left/>
      <right style="thin">
        <color theme="6"/>
      </right>
      <top style="thin">
        <color theme="6"/>
      </top>
      <bottom/>
      <diagonal/>
    </border>
    <border>
      <left/>
      <right style="hair">
        <color theme="6" tint="0.59996337778862885"/>
      </right>
      <top/>
      <bottom/>
      <diagonal/>
    </border>
    <border>
      <left/>
      <right style="thin">
        <color theme="6"/>
      </right>
      <top/>
      <bottom/>
      <diagonal/>
    </border>
    <border>
      <left/>
      <right style="hair">
        <color theme="6" tint="0.59996337778862885"/>
      </right>
      <top style="thin">
        <color theme="6" tint="0.59996337778862885"/>
      </top>
      <bottom/>
      <diagonal/>
    </border>
    <border>
      <left/>
      <right style="thin">
        <color theme="6"/>
      </right>
      <top style="thin">
        <color theme="6" tint="0.59996337778862885"/>
      </top>
      <bottom/>
      <diagonal/>
    </border>
    <border>
      <left/>
      <right style="thin">
        <color indexed="64"/>
      </right>
      <top style="thin">
        <color indexed="64"/>
      </top>
      <bottom/>
      <diagonal/>
    </border>
    <border>
      <left/>
      <right style="thin">
        <color theme="6" tint="0.59996337778862885"/>
      </right>
      <top style="thin">
        <color theme="6"/>
      </top>
      <bottom/>
      <diagonal/>
    </border>
    <border>
      <left/>
      <right style="thin">
        <color theme="6" tint="0.59996337778862885"/>
      </right>
      <top/>
      <bottom/>
      <diagonal/>
    </border>
    <border>
      <left/>
      <right style="thin">
        <color theme="6" tint="0.59996337778862885"/>
      </right>
      <top/>
      <bottom style="thin">
        <color theme="6"/>
      </bottom>
      <diagonal/>
    </border>
    <border>
      <left/>
      <right style="thin">
        <color theme="6"/>
      </right>
      <top/>
      <bottom style="thin">
        <color theme="6"/>
      </bottom>
      <diagonal/>
    </border>
    <border>
      <left style="medium">
        <color theme="5"/>
      </left>
      <right style="medium">
        <color theme="5"/>
      </right>
      <top style="medium">
        <color theme="5"/>
      </top>
      <bottom/>
      <diagonal/>
    </border>
    <border>
      <left/>
      <right style="medium">
        <color theme="9"/>
      </right>
      <top style="medium">
        <color theme="9"/>
      </top>
      <bottom/>
      <diagonal/>
    </border>
    <border>
      <left style="medium">
        <color theme="9"/>
      </left>
      <right/>
      <top/>
      <bottom/>
      <diagonal/>
    </border>
    <border>
      <left style="medium">
        <color theme="5"/>
      </left>
      <right style="medium">
        <color theme="5"/>
      </right>
      <top/>
      <bottom/>
      <diagonal/>
    </border>
    <border>
      <left/>
      <right style="medium">
        <color theme="9"/>
      </right>
      <top/>
      <bottom/>
      <diagonal/>
    </border>
    <border>
      <left/>
      <right style="thin">
        <color theme="6"/>
      </right>
      <top/>
      <bottom style="thin">
        <color theme="6" tint="0.59996337778862885"/>
      </bottom>
      <diagonal/>
    </border>
    <border>
      <left style="medium">
        <color theme="5"/>
      </left>
      <right style="medium">
        <color theme="5"/>
      </right>
      <top style="thin">
        <color theme="6" tint="0.59996337778862885"/>
      </top>
      <bottom/>
      <diagonal/>
    </border>
    <border>
      <left/>
      <right style="medium">
        <color theme="9"/>
      </right>
      <top style="thin">
        <color theme="6" tint="0.59996337778862885"/>
      </top>
      <bottom/>
      <diagonal/>
    </border>
    <border>
      <left style="medium">
        <color theme="5"/>
      </left>
      <right style="medium">
        <color theme="5"/>
      </right>
      <top/>
      <bottom style="medium">
        <color theme="5"/>
      </bottom>
      <diagonal/>
    </border>
    <border>
      <left/>
      <right style="medium">
        <color theme="9"/>
      </right>
      <top/>
      <bottom style="medium">
        <color theme="9"/>
      </bottom>
      <diagonal/>
    </border>
    <border>
      <left/>
      <right style="hair">
        <color theme="6" tint="0.59996337778862885"/>
      </right>
      <top/>
      <bottom style="thin">
        <color theme="6"/>
      </bottom>
      <diagonal/>
    </border>
    <border>
      <left/>
      <right style="hair">
        <color theme="6" tint="0.59996337778862885"/>
      </right>
      <top/>
      <bottom style="thin">
        <color theme="6" tint="0.59996337778862885"/>
      </bottom>
      <diagonal/>
    </border>
    <border>
      <left/>
      <right style="hair">
        <color theme="6" tint="0.59996337778862885"/>
      </right>
      <top style="thin">
        <color theme="6" tint="0.59996337778862885"/>
      </top>
      <bottom style="thin">
        <color theme="6" tint="0.59996337778862885"/>
      </bottom>
      <diagonal/>
    </border>
    <border>
      <left/>
      <right style="thin">
        <color theme="6"/>
      </right>
      <top style="thin">
        <color theme="6" tint="0.59996337778862885"/>
      </top>
      <bottom style="thin">
        <color theme="6" tint="0.59996337778862885"/>
      </bottom>
      <diagonal/>
    </border>
    <border>
      <left/>
      <right style="medium">
        <color theme="9"/>
      </right>
      <top style="medium">
        <color theme="9"/>
      </top>
      <bottom style="medium">
        <color theme="9"/>
      </bottom>
      <diagonal/>
    </border>
    <border>
      <left/>
      <right style="thin">
        <color theme="6" tint="0.59996337778862885"/>
      </right>
      <top style="thin">
        <color theme="6"/>
      </top>
      <bottom style="thin">
        <color theme="6"/>
      </bottom>
      <diagonal/>
    </border>
    <border>
      <left/>
      <right style="thin">
        <color theme="6"/>
      </right>
      <top style="thin">
        <color theme="6"/>
      </top>
      <bottom style="thin">
        <color theme="6"/>
      </bottom>
      <diagonal/>
    </border>
    <border>
      <left/>
      <right style="thin">
        <color theme="0" tint="-0.499984740745262"/>
      </right>
      <top/>
      <bottom/>
      <diagonal/>
    </border>
    <border>
      <left/>
      <right style="thin">
        <color theme="0" tint="-0.499984740745262"/>
      </right>
      <top style="thin">
        <color theme="6" tint="0.59996337778862885"/>
      </top>
      <bottom/>
      <diagonal/>
    </border>
    <border>
      <left/>
      <right style="thin">
        <color theme="6" tint="0.59996337778862885"/>
      </right>
      <top style="thin">
        <color theme="6" tint="0.59996337778862885"/>
      </top>
      <bottom/>
      <diagonal/>
    </border>
    <border>
      <left/>
      <right style="thin">
        <color theme="0" tint="-0.499984740745262"/>
      </right>
      <top/>
      <bottom style="thin">
        <color theme="6" tint="0.59996337778862885"/>
      </bottom>
      <diagonal/>
    </border>
    <border>
      <left/>
      <right style="thin">
        <color theme="6" tint="0.59996337778862885"/>
      </right>
      <top/>
      <bottom style="thin">
        <color theme="6" tint="0.59996337778862885"/>
      </bottom>
      <diagonal/>
    </border>
    <border>
      <left/>
      <right style="thin">
        <color theme="0" tint="-0.499984740745262"/>
      </right>
      <top/>
      <bottom style="thin">
        <color theme="6"/>
      </bottom>
      <diagonal/>
    </border>
    <border>
      <left/>
      <right style="thin">
        <color theme="0" tint="-0.499984740745262"/>
      </right>
      <top style="thin">
        <color theme="6"/>
      </top>
      <bottom style="thin">
        <color theme="6"/>
      </bottom>
      <diagonal/>
    </border>
    <border>
      <left/>
      <right style="thin">
        <color theme="0" tint="-0.499984740745262"/>
      </right>
      <top style="thin">
        <color theme="6"/>
      </top>
      <bottom style="thin">
        <color indexed="64"/>
      </bottom>
      <diagonal/>
    </border>
    <border>
      <left/>
      <right style="thin">
        <color theme="6" tint="0.59996337778862885"/>
      </right>
      <top style="thin">
        <color theme="6"/>
      </top>
      <bottom style="thin">
        <color indexed="64"/>
      </bottom>
      <diagonal/>
    </border>
    <border>
      <left/>
      <right style="thin">
        <color theme="6"/>
      </right>
      <top style="thin">
        <color theme="6"/>
      </top>
      <bottom style="thin">
        <color indexed="64"/>
      </bottom>
      <diagonal/>
    </border>
    <border>
      <left/>
      <right style="thin">
        <color theme="0" tint="-0.499984740745262"/>
      </right>
      <top style="thin">
        <color indexed="64"/>
      </top>
      <bottom style="thin">
        <color theme="6"/>
      </bottom>
      <diagonal/>
    </border>
    <border>
      <left/>
      <right style="thin">
        <color theme="6" tint="0.59996337778862885"/>
      </right>
      <top style="thin">
        <color indexed="64"/>
      </top>
      <bottom style="thin">
        <color theme="6"/>
      </bottom>
      <diagonal/>
    </border>
    <border>
      <left/>
      <right style="thin">
        <color theme="6"/>
      </right>
      <top style="thin">
        <color indexed="64"/>
      </top>
      <bottom style="thin">
        <color theme="6"/>
      </bottom>
      <diagonal/>
    </border>
    <border>
      <left/>
      <right style="thin">
        <color theme="0" tint="-0.499984740745262"/>
      </right>
      <top/>
      <bottom style="thin">
        <color indexed="64"/>
      </bottom>
      <diagonal/>
    </border>
    <border>
      <left style="thin">
        <color indexed="64"/>
      </left>
      <right/>
      <top style="thin">
        <color indexed="64"/>
      </top>
      <bottom/>
      <diagonal/>
    </border>
    <border>
      <left/>
      <right style="thin">
        <color theme="0" tint="-0.499984740745262"/>
      </right>
      <top style="thin">
        <color indexed="64"/>
      </top>
      <bottom/>
      <diagonal/>
    </border>
  </borders>
  <cellStyleXfs count="981">
    <xf numFmtId="0" fontId="0" fillId="0" borderId="0"/>
    <xf numFmtId="43"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44" fontId="3"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21" fillId="13"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1" fillId="17"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1" fillId="21"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1" fillId="2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1" fillId="10"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1" fillId="14"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1" fillId="1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1" fillId="2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2" fillId="4"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6" fillId="7" borderId="8"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30" fillId="0" borderId="0" applyAlignment="0"/>
    <xf numFmtId="0" fontId="18" fillId="8" borderId="11" applyNumberFormat="0" applyAlignment="0" applyProtection="0"/>
    <xf numFmtId="0" fontId="31" fillId="54" borderId="14" applyNumberFormat="0" applyAlignment="0" applyProtection="0"/>
    <xf numFmtId="0" fontId="31" fillId="54" borderId="14" applyNumberFormat="0" applyAlignment="0" applyProtection="0"/>
    <xf numFmtId="0" fontId="31" fillId="54" borderId="14" applyNumberFormat="0" applyAlignment="0" applyProtection="0"/>
    <xf numFmtId="0" fontId="32" fillId="55" borderId="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6" fontId="36" fillId="0" borderId="0" applyFill="0" applyBorder="0" applyProtection="0"/>
    <xf numFmtId="167" fontId="36" fillId="0" borderId="0" applyFill="0" applyBorder="0" applyProtection="0"/>
    <xf numFmtId="168" fontId="37" fillId="0" borderId="0" applyFill="0" applyBorder="0" applyProtection="0"/>
    <xf numFmtId="169" fontId="37" fillId="0" borderId="0" applyFill="0" applyBorder="0" applyProtection="0"/>
    <xf numFmtId="40" fontId="37" fillId="0" borderId="0" applyFill="0" applyBorder="0" applyProtection="0"/>
    <xf numFmtId="170" fontId="37" fillId="0" borderId="0" applyFill="0" applyBorder="0" applyProtection="0"/>
    <xf numFmtId="0" fontId="37" fillId="0" borderId="0" applyNumberFormat="0" applyFill="0" applyBorder="0" applyProtection="0"/>
    <xf numFmtId="1" fontId="36" fillId="0" borderId="0" applyFill="0" applyBorder="0" applyProtection="0">
      <alignment horizontal="center"/>
    </xf>
    <xf numFmtId="168" fontId="36" fillId="0" borderId="0" applyFill="0" applyBorder="0" applyProtection="0"/>
    <xf numFmtId="0" fontId="38" fillId="0" borderId="0" applyNumberFormat="0" applyFill="0" applyBorder="0" applyProtection="0"/>
    <xf numFmtId="0" fontId="36" fillId="0" borderId="0" applyNumberFormat="0" applyFill="0" applyBorder="0" applyAlignment="0" applyProtection="0"/>
    <xf numFmtId="169" fontId="36" fillId="0" borderId="0" applyFill="0" applyBorder="0" applyProtection="0"/>
    <xf numFmtId="40" fontId="36" fillId="0" borderId="0" applyFill="0" applyBorder="0" applyProtection="0"/>
    <xf numFmtId="0" fontId="11" fillId="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0" fontId="36" fillId="0" borderId="0" applyFill="0" applyBorder="0" applyProtection="0"/>
    <xf numFmtId="0" fontId="36" fillId="0" borderId="0" applyNumberFormat="0" applyFill="0" applyBorder="0" applyProtection="0"/>
    <xf numFmtId="171" fontId="36" fillId="0" borderId="0" applyFill="0" applyBorder="0" applyProtection="0">
      <alignment horizontal="right"/>
    </xf>
    <xf numFmtId="0" fontId="8" fillId="0" borderId="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9" fillId="0" borderId="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10" fillId="0" borderId="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6" borderId="8"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4" fillId="0" borderId="0" applyAlignment="0"/>
    <xf numFmtId="0" fontId="17" fillId="0" borderId="10"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13" fillId="5"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57" borderId="0" applyAlignment="0"/>
    <xf numFmtId="0" fontId="48" fillId="34" borderId="0" applyAlignment="0"/>
    <xf numFmtId="0" fontId="49" fillId="0" borderId="0" applyAlignment="0"/>
    <xf numFmtId="0" fontId="1" fillId="0" borderId="0"/>
    <xf numFmtId="0" fontId="33" fillId="0" borderId="0"/>
    <xf numFmtId="0" fontId="2" fillId="0" borderId="0"/>
    <xf numFmtId="0" fontId="2" fillId="0" borderId="0"/>
    <xf numFmtId="0" fontId="3" fillId="0" borderId="0"/>
    <xf numFmtId="0" fontId="34"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5" fillId="7" borderId="9"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9" fontId="3"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0" fontId="51" fillId="59" borderId="0" applyAlignment="0"/>
    <xf numFmtId="0" fontId="52" fillId="0" borderId="0" applyAlignment="0"/>
    <xf numFmtId="0" fontId="53" fillId="0" borderId="0" applyAlignment="0"/>
    <xf numFmtId="0" fontId="54" fillId="0" borderId="0" applyAlignment="0"/>
    <xf numFmtId="0" fontId="55" fillId="0" borderId="0" applyAlignment="0"/>
    <xf numFmtId="0" fontId="56" fillId="0" borderId="0" applyAlignment="0"/>
    <xf numFmtId="0" fontId="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Alignment="0"/>
    <xf numFmtId="0" fontId="54" fillId="0" borderId="0" applyAlignment="0">
      <alignment wrapText="1"/>
    </xf>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1" fillId="0" borderId="0" applyFont="0" applyFill="0" applyBorder="0" applyAlignment="0" applyProtection="0"/>
  </cellStyleXfs>
  <cellXfs count="520">
    <xf numFmtId="0" fontId="0" fillId="0" borderId="0" xfId="0"/>
    <xf numFmtId="0" fontId="3" fillId="0" borderId="0" xfId="2" applyFont="1" applyFill="1" applyBorder="1"/>
    <xf numFmtId="0" fontId="3" fillId="0" borderId="0" xfId="29" applyFont="1" applyFill="1"/>
    <xf numFmtId="43" fontId="3" fillId="0" borderId="0" xfId="8" applyFont="1" applyFill="1"/>
    <xf numFmtId="0" fontId="24" fillId="0" borderId="0" xfId="28" applyFont="1" applyFill="1" applyBorder="1"/>
    <xf numFmtId="43" fontId="3" fillId="0" borderId="0" xfId="29" applyNumberFormat="1" applyFont="1" applyFill="1"/>
    <xf numFmtId="0" fontId="3" fillId="0" borderId="22" xfId="28" applyFont="1" applyFill="1" applyBorder="1"/>
    <xf numFmtId="0" fontId="3" fillId="0" borderId="22" xfId="28" applyFont="1" applyFill="1" applyBorder="1" applyAlignment="1">
      <alignment horizontal="center"/>
    </xf>
    <xf numFmtId="16" fontId="3" fillId="0" borderId="22" xfId="28" applyNumberFormat="1" applyFont="1" applyFill="1" applyBorder="1" applyAlignment="1">
      <alignment horizontal="center"/>
    </xf>
    <xf numFmtId="1" fontId="3" fillId="0" borderId="0" xfId="28" applyNumberFormat="1" applyFont="1" applyFill="1" applyAlignment="1">
      <alignment horizontal="center"/>
    </xf>
    <xf numFmtId="0" fontId="22" fillId="0" borderId="22" xfId="28" applyFont="1" applyFill="1" applyBorder="1"/>
    <xf numFmtId="1" fontId="22" fillId="0" borderId="22" xfId="28" applyNumberFormat="1" applyFont="1" applyFill="1" applyBorder="1" applyAlignment="1">
      <alignment horizontal="center"/>
    </xf>
    <xf numFmtId="0" fontId="22" fillId="0" borderId="0" xfId="28" applyFont="1" applyFill="1"/>
    <xf numFmtId="44" fontId="22" fillId="0" borderId="0" xfId="30" applyFont="1" applyFill="1" applyAlignment="1">
      <alignment horizontal="center"/>
    </xf>
    <xf numFmtId="0" fontId="22" fillId="0" borderId="22" xfId="28" applyFont="1" applyFill="1" applyBorder="1" applyAlignment="1">
      <alignment horizontal="center"/>
    </xf>
    <xf numFmtId="0" fontId="24" fillId="0" borderId="0" xfId="28" applyFont="1" applyFill="1"/>
    <xf numFmtId="0" fontId="22" fillId="0" borderId="22" xfId="28" applyFont="1" applyFill="1" applyBorder="1" applyAlignment="1">
      <alignment horizontal="center" wrapText="1"/>
    </xf>
    <xf numFmtId="0" fontId="3" fillId="0" borderId="0" xfId="28" applyFont="1" applyFill="1"/>
    <xf numFmtId="0" fontId="25" fillId="0" borderId="0" xfId="28" applyFont="1" applyFill="1" applyBorder="1"/>
    <xf numFmtId="0" fontId="24" fillId="0" borderId="22" xfId="28" applyFont="1" applyFill="1" applyBorder="1"/>
    <xf numFmtId="1" fontId="26" fillId="0" borderId="0" xfId="28" applyNumberFormat="1" applyFont="1" applyFill="1" applyAlignment="1">
      <alignment horizontal="center"/>
    </xf>
    <xf numFmtId="0" fontId="22" fillId="0" borderId="22" xfId="28" applyFont="1" applyFill="1" applyBorder="1" applyAlignment="1">
      <alignment wrapText="1"/>
    </xf>
    <xf numFmtId="1" fontId="23" fillId="0" borderId="0" xfId="28" applyNumberFormat="1" applyFont="1" applyFill="1" applyAlignment="1">
      <alignment horizontal="center"/>
    </xf>
    <xf numFmtId="0" fontId="3" fillId="0" borderId="0" xfId="28" applyFont="1" applyFill="1" applyBorder="1"/>
    <xf numFmtId="1" fontId="3" fillId="0" borderId="0" xfId="28" applyNumberFormat="1" applyFont="1" applyFill="1" applyBorder="1" applyAlignment="1">
      <alignment horizontal="center"/>
    </xf>
    <xf numFmtId="0" fontId="25" fillId="0" borderId="22" xfId="28" applyFont="1" applyFill="1" applyBorder="1"/>
    <xf numFmtId="0" fontId="22" fillId="0" borderId="0" xfId="28" applyFont="1" applyFill="1" applyAlignment="1">
      <alignment horizontal="right"/>
    </xf>
    <xf numFmtId="0" fontId="3" fillId="0" borderId="0" xfId="28" applyFont="1" applyFill="1" applyAlignment="1">
      <alignment horizontal="center"/>
    </xf>
    <xf numFmtId="0" fontId="23" fillId="0" borderId="0" xfId="28" applyFont="1" applyFill="1" applyBorder="1" applyAlignment="1">
      <alignment shrinkToFit="1"/>
    </xf>
    <xf numFmtId="0" fontId="3" fillId="0" borderId="0" xfId="28" applyFont="1" applyFill="1" applyBorder="1" applyAlignment="1">
      <alignment horizontal="center" shrinkToFit="1"/>
    </xf>
    <xf numFmtId="0" fontId="3" fillId="0" borderId="0" xfId="29" applyFont="1" applyFill="1" applyAlignment="1">
      <alignment horizontal="center"/>
    </xf>
    <xf numFmtId="1" fontId="3" fillId="2" borderId="22" xfId="28" applyNumberFormat="1" applyFont="1" applyFill="1" applyBorder="1" applyAlignment="1">
      <alignment horizontal="center"/>
    </xf>
    <xf numFmtId="1" fontId="22" fillId="2" borderId="22" xfId="28" applyNumberFormat="1" applyFont="1" applyFill="1" applyBorder="1" applyAlignment="1">
      <alignment horizontal="center"/>
    </xf>
    <xf numFmtId="0" fontId="3" fillId="0" borderId="0" xfId="2" applyFont="1"/>
    <xf numFmtId="0" fontId="3" fillId="0" borderId="0" xfId="2" applyFont="1" applyFill="1"/>
    <xf numFmtId="0" fontId="61" fillId="0" borderId="0" xfId="2" applyFont="1" applyBorder="1"/>
    <xf numFmtId="0" fontId="3" fillId="0" borderId="0" xfId="2" applyFont="1" applyBorder="1"/>
    <xf numFmtId="164" fontId="3" fillId="0" borderId="0" xfId="2" applyNumberFormat="1" applyFont="1"/>
    <xf numFmtId="164" fontId="3" fillId="0" borderId="2" xfId="2" applyNumberFormat="1" applyFont="1" applyBorder="1"/>
    <xf numFmtId="17" fontId="22" fillId="0" borderId="1" xfId="2" applyNumberFormat="1" applyFont="1" applyFill="1" applyBorder="1" applyAlignment="1">
      <alignment horizontal="center"/>
    </xf>
    <xf numFmtId="17" fontId="22" fillId="0" borderId="0" xfId="2" applyNumberFormat="1" applyFont="1" applyFill="1" applyBorder="1" applyAlignment="1">
      <alignment horizontal="center"/>
    </xf>
    <xf numFmtId="0" fontId="3" fillId="0" borderId="2" xfId="2" applyFont="1" applyFill="1" applyBorder="1" applyAlignment="1">
      <alignment horizontal="center"/>
    </xf>
    <xf numFmtId="0" fontId="3" fillId="0" borderId="0" xfId="2" applyFont="1" applyFill="1" applyBorder="1" applyAlignment="1">
      <alignment horizontal="center"/>
    </xf>
    <xf numFmtId="0" fontId="22" fillId="0" borderId="0" xfId="2" applyFont="1" applyFill="1" applyBorder="1"/>
    <xf numFmtId="164" fontId="3" fillId="2" borderId="4" xfId="1" applyNumberFormat="1" applyFont="1" applyFill="1" applyBorder="1" applyAlignment="1">
      <alignment horizontal="center"/>
    </xf>
    <xf numFmtId="164" fontId="3" fillId="0" borderId="0" xfId="1" applyNumberFormat="1" applyFont="1" applyFill="1" applyBorder="1" applyAlignment="1">
      <alignment horizontal="center"/>
    </xf>
    <xf numFmtId="0" fontId="22" fillId="0" borderId="3" xfId="2" applyFont="1" applyFill="1" applyBorder="1"/>
    <xf numFmtId="164" fontId="22" fillId="0" borderId="3" xfId="2" applyNumberFormat="1" applyFont="1" applyFill="1" applyBorder="1"/>
    <xf numFmtId="164" fontId="22" fillId="0" borderId="0" xfId="2" applyNumberFormat="1" applyFont="1" applyFill="1" applyBorder="1"/>
    <xf numFmtId="0" fontId="22" fillId="0" borderId="0" xfId="2" applyFont="1" applyBorder="1"/>
    <xf numFmtId="5" fontId="22" fillId="0" borderId="0" xfId="2" applyNumberFormat="1" applyFont="1" applyFill="1" applyBorder="1"/>
    <xf numFmtId="0" fontId="22" fillId="0" borderId="0" xfId="2" applyFont="1"/>
    <xf numFmtId="5" fontId="3" fillId="0" borderId="0" xfId="2" applyNumberFormat="1" applyFont="1" applyFill="1" applyBorder="1"/>
    <xf numFmtId="0" fontId="25" fillId="0" borderId="0" xfId="2" applyFont="1" applyFill="1" applyBorder="1"/>
    <xf numFmtId="164" fontId="3" fillId="2" borderId="4" xfId="1" applyNumberFormat="1" applyFont="1" applyFill="1" applyBorder="1"/>
    <xf numFmtId="164" fontId="3" fillId="0" borderId="0" xfId="1" applyNumberFormat="1" applyFont="1" applyFill="1" applyBorder="1"/>
    <xf numFmtId="164" fontId="3" fillId="0" borderId="0" xfId="1" applyNumberFormat="1" applyFont="1" applyBorder="1"/>
    <xf numFmtId="0" fontId="25" fillId="0" borderId="0" xfId="2" applyFont="1" applyBorder="1"/>
    <xf numFmtId="164" fontId="22" fillId="0" borderId="1" xfId="2" applyNumberFormat="1" applyFont="1" applyBorder="1"/>
    <xf numFmtId="164" fontId="22" fillId="0" borderId="2" xfId="2" applyNumberFormat="1" applyFont="1" applyFill="1" applyBorder="1"/>
    <xf numFmtId="0" fontId="22" fillId="0" borderId="0" xfId="29" applyFont="1" applyFill="1"/>
    <xf numFmtId="43" fontId="22" fillId="0" borderId="3" xfId="1" applyFont="1" applyFill="1" applyBorder="1"/>
    <xf numFmtId="44" fontId="22" fillId="0" borderId="0" xfId="980" applyFont="1" applyFill="1" applyBorder="1"/>
    <xf numFmtId="43" fontId="22" fillId="0" borderId="0" xfId="1" applyFont="1" applyFill="1" applyBorder="1"/>
    <xf numFmtId="164" fontId="3" fillId="2" borderId="22" xfId="1" applyNumberFormat="1" applyFont="1" applyFill="1" applyBorder="1"/>
    <xf numFmtId="164" fontId="3" fillId="2" borderId="22" xfId="1" applyNumberFormat="1" applyFont="1" applyFill="1" applyBorder="1" applyAlignment="1">
      <alignment horizontal="center"/>
    </xf>
    <xf numFmtId="0" fontId="68" fillId="64" borderId="0" xfId="0" applyFont="1" applyFill="1"/>
    <xf numFmtId="0" fontId="63" fillId="63" borderId="25" xfId="0" applyFont="1" applyFill="1" applyBorder="1"/>
    <xf numFmtId="0" fontId="63" fillId="63" borderId="26" xfId="0" applyFont="1" applyFill="1" applyBorder="1"/>
    <xf numFmtId="164" fontId="63" fillId="63" borderId="26" xfId="317" applyNumberFormat="1" applyFont="1" applyFill="1" applyBorder="1"/>
    <xf numFmtId="0" fontId="63" fillId="0" borderId="0" xfId="0" applyFont="1"/>
    <xf numFmtId="164" fontId="63" fillId="0" borderId="0" xfId="317" applyNumberFormat="1" applyFont="1"/>
    <xf numFmtId="0" fontId="63" fillId="0" borderId="38" xfId="0" applyFont="1" applyBorder="1"/>
    <xf numFmtId="0" fontId="63" fillId="0" borderId="39" xfId="0" applyFont="1" applyBorder="1"/>
    <xf numFmtId="43" fontId="63" fillId="0" borderId="39" xfId="0" applyNumberFormat="1" applyFont="1" applyBorder="1"/>
    <xf numFmtId="0" fontId="63" fillId="0" borderId="40" xfId="0" applyFont="1" applyBorder="1"/>
    <xf numFmtId="164" fontId="63" fillId="0" borderId="41" xfId="317" applyNumberFormat="1" applyFont="1" applyBorder="1"/>
    <xf numFmtId="43" fontId="63" fillId="0" borderId="0" xfId="0" applyNumberFormat="1" applyFont="1"/>
    <xf numFmtId="164" fontId="63" fillId="0" borderId="0" xfId="0" applyNumberFormat="1" applyFont="1"/>
    <xf numFmtId="0" fontId="67" fillId="34" borderId="76" xfId="0" applyFont="1" applyFill="1" applyBorder="1"/>
    <xf numFmtId="0" fontId="67" fillId="34" borderId="77" xfId="0" applyFont="1" applyFill="1" applyBorder="1"/>
    <xf numFmtId="164" fontId="74" fillId="34" borderId="77" xfId="317" applyNumberFormat="1" applyFont="1" applyFill="1" applyBorder="1"/>
    <xf numFmtId="0" fontId="74" fillId="34" borderId="77" xfId="0" applyFont="1" applyFill="1" applyBorder="1"/>
    <xf numFmtId="0" fontId="63" fillId="65" borderId="78" xfId="0" applyFont="1" applyFill="1" applyBorder="1"/>
    <xf numFmtId="0" fontId="63" fillId="65" borderId="79" xfId="0" applyFont="1" applyFill="1" applyBorder="1"/>
    <xf numFmtId="0" fontId="63" fillId="0" borderId="2" xfId="0" applyFont="1" applyBorder="1"/>
    <xf numFmtId="43" fontId="63" fillId="0" borderId="2" xfId="0" applyNumberFormat="1" applyFont="1" applyBorder="1"/>
    <xf numFmtId="0" fontId="63" fillId="65" borderId="80" xfId="0" applyFont="1" applyFill="1" applyBorder="1"/>
    <xf numFmtId="0" fontId="63" fillId="0" borderId="81" xfId="0" applyFont="1" applyBorder="1"/>
    <xf numFmtId="43" fontId="63" fillId="0" borderId="81" xfId="0" applyNumberFormat="1" applyFont="1" applyBorder="1"/>
    <xf numFmtId="43" fontId="63" fillId="0" borderId="0" xfId="317" applyFont="1"/>
    <xf numFmtId="0" fontId="81" fillId="0" borderId="0" xfId="0" applyFont="1"/>
    <xf numFmtId="164" fontId="81" fillId="0" borderId="0" xfId="0" applyNumberFormat="1" applyFont="1"/>
    <xf numFmtId="164" fontId="81" fillId="0" borderId="36" xfId="0" applyNumberFormat="1" applyFont="1" applyBorder="1"/>
    <xf numFmtId="164" fontId="81" fillId="0" borderId="37" xfId="0" applyNumberFormat="1" applyFont="1" applyBorder="1"/>
    <xf numFmtId="43" fontId="81" fillId="0" borderId="0" xfId="317" applyFont="1"/>
    <xf numFmtId="43" fontId="81" fillId="0" borderId="36" xfId="317" applyFont="1" applyBorder="1"/>
    <xf numFmtId="43" fontId="81" fillId="0" borderId="37" xfId="317" applyFont="1" applyBorder="1"/>
    <xf numFmtId="0" fontId="65" fillId="0" borderId="0" xfId="0" applyFont="1"/>
    <xf numFmtId="0" fontId="66" fillId="0" borderId="0" xfId="0" applyFont="1"/>
    <xf numFmtId="164" fontId="0" fillId="0" borderId="0" xfId="317" applyNumberFormat="1" applyFont="1"/>
    <xf numFmtId="164" fontId="85" fillId="66" borderId="0" xfId="0" applyNumberFormat="1" applyFont="1" applyFill="1"/>
    <xf numFmtId="164" fontId="85" fillId="66" borderId="0" xfId="317" applyNumberFormat="1" applyFont="1" applyFill="1"/>
    <xf numFmtId="164" fontId="63" fillId="0" borderId="31" xfId="317" applyNumberFormat="1" applyFont="1" applyBorder="1"/>
    <xf numFmtId="164" fontId="63" fillId="0" borderId="31" xfId="0" applyNumberFormat="1" applyFont="1" applyBorder="1"/>
    <xf numFmtId="43" fontId="0" fillId="0" borderId="0" xfId="317" applyFont="1"/>
    <xf numFmtId="164" fontId="3" fillId="0" borderId="0" xfId="1" applyNumberFormat="1" applyFont="1" applyFill="1" applyAlignment="1">
      <alignment horizontal="center"/>
    </xf>
    <xf numFmtId="164" fontId="22" fillId="0" borderId="0" xfId="1" applyNumberFormat="1" applyFont="1" applyFill="1" applyAlignment="1">
      <alignment horizontal="center"/>
    </xf>
    <xf numFmtId="164" fontId="22" fillId="0" borderId="22" xfId="1" applyNumberFormat="1" applyFont="1" applyFill="1" applyBorder="1" applyAlignment="1">
      <alignment horizontal="center"/>
    </xf>
    <xf numFmtId="164" fontId="24" fillId="0" borderId="0" xfId="1" applyNumberFormat="1" applyFont="1" applyFill="1" applyAlignment="1">
      <alignment horizontal="center"/>
    </xf>
    <xf numFmtId="164" fontId="22" fillId="0" borderId="22" xfId="1" applyNumberFormat="1" applyFont="1" applyFill="1" applyBorder="1" applyAlignment="1">
      <alignment horizontal="center" wrapText="1"/>
    </xf>
    <xf numFmtId="164" fontId="22" fillId="2" borderId="22" xfId="1" applyNumberFormat="1" applyFont="1" applyFill="1" applyBorder="1" applyAlignment="1">
      <alignment horizontal="center"/>
    </xf>
    <xf numFmtId="164" fontId="26" fillId="0" borderId="0" xfId="1" applyNumberFormat="1" applyFont="1" applyFill="1" applyAlignment="1">
      <alignment horizontal="center"/>
    </xf>
    <xf numFmtId="164" fontId="23" fillId="0" borderId="0" xfId="1" applyNumberFormat="1" applyFont="1" applyFill="1" applyAlignment="1">
      <alignment horizontal="center"/>
    </xf>
    <xf numFmtId="164" fontId="3" fillId="0" borderId="0" xfId="1" applyNumberFormat="1" applyFont="1" applyFill="1" applyBorder="1" applyAlignment="1">
      <alignment horizontal="center" shrinkToFit="1"/>
    </xf>
    <xf numFmtId="164" fontId="3" fillId="0" borderId="0" xfId="1" applyNumberFormat="1" applyFont="1"/>
    <xf numFmtId="164" fontId="22" fillId="0" borderId="1" xfId="1" applyNumberFormat="1" applyFont="1" applyFill="1" applyBorder="1" applyAlignment="1">
      <alignment horizontal="center"/>
    </xf>
    <xf numFmtId="164" fontId="3" fillId="0" borderId="2" xfId="1" applyNumberFormat="1" applyFont="1" applyFill="1" applyBorder="1" applyAlignment="1">
      <alignment horizontal="center"/>
    </xf>
    <xf numFmtId="164" fontId="22" fillId="0" borderId="3" xfId="1" applyNumberFormat="1" applyFont="1" applyFill="1" applyBorder="1"/>
    <xf numFmtId="164" fontId="22" fillId="0" borderId="0" xfId="1" applyNumberFormat="1" applyFont="1" applyBorder="1"/>
    <xf numFmtId="164" fontId="22" fillId="0" borderId="0" xfId="1" applyNumberFormat="1" applyFont="1" applyFill="1" applyBorder="1"/>
    <xf numFmtId="164" fontId="22" fillId="0" borderId="2" xfId="1" applyNumberFormat="1" applyFont="1" applyFill="1" applyBorder="1"/>
    <xf numFmtId="0" fontId="86" fillId="0" borderId="0" xfId="0" applyFont="1"/>
    <xf numFmtId="0" fontId="67" fillId="64" borderId="81" xfId="0" applyFont="1" applyFill="1" applyBorder="1" applyAlignment="1">
      <alignment horizontal="left"/>
    </xf>
    <xf numFmtId="0" fontId="63" fillId="63" borderId="0" xfId="0" applyFont="1" applyFill="1"/>
    <xf numFmtId="164" fontId="63" fillId="63" borderId="83" xfId="317" applyNumberFormat="1" applyFont="1" applyFill="1" applyBorder="1" applyAlignment="1">
      <alignment horizontal="center"/>
    </xf>
    <xf numFmtId="164" fontId="66" fillId="63" borderId="83" xfId="317" applyNumberFormat="1" applyFont="1" applyFill="1" applyBorder="1"/>
    <xf numFmtId="164" fontId="89" fillId="0" borderId="83" xfId="317" applyNumberFormat="1" applyFont="1" applyBorder="1"/>
    <xf numFmtId="164" fontId="72" fillId="0" borderId="0" xfId="317" applyNumberFormat="1" applyFont="1"/>
    <xf numFmtId="164" fontId="63" fillId="0" borderId="83" xfId="317" applyNumberFormat="1" applyFont="1" applyBorder="1"/>
    <xf numFmtId="0" fontId="63" fillId="0" borderId="0" xfId="0" applyFont="1" applyAlignment="1">
      <alignment horizontal="center"/>
    </xf>
    <xf numFmtId="0" fontId="2" fillId="0" borderId="0" xfId="0" applyFont="1"/>
    <xf numFmtId="164" fontId="90" fillId="0" borderId="83" xfId="317" applyNumberFormat="1" applyFont="1" applyBorder="1"/>
    <xf numFmtId="164" fontId="90" fillId="0" borderId="0" xfId="317" applyNumberFormat="1" applyFont="1"/>
    <xf numFmtId="164" fontId="64" fillId="0" borderId="83" xfId="317" applyNumberFormat="1" applyFont="1" applyBorder="1"/>
    <xf numFmtId="164" fontId="91" fillId="0" borderId="0" xfId="317" applyNumberFormat="1" applyFont="1"/>
    <xf numFmtId="164" fontId="63" fillId="0" borderId="86" xfId="317" applyNumberFormat="1" applyFont="1" applyBorder="1"/>
    <xf numFmtId="164" fontId="3" fillId="65" borderId="4" xfId="1" applyNumberFormat="1" applyFont="1" applyFill="1" applyBorder="1" applyAlignment="1">
      <alignment horizontal="right"/>
    </xf>
    <xf numFmtId="0" fontId="0" fillId="67" borderId="0" xfId="0" applyFill="1"/>
    <xf numFmtId="164" fontId="61" fillId="0" borderId="0" xfId="2" applyNumberFormat="1" applyFont="1" applyBorder="1"/>
    <xf numFmtId="164" fontId="61" fillId="0" borderId="0" xfId="1" applyNumberFormat="1" applyFont="1" applyBorder="1"/>
    <xf numFmtId="164" fontId="22" fillId="0" borderId="0" xfId="2" applyNumberFormat="1" applyFont="1" applyBorder="1"/>
    <xf numFmtId="164" fontId="3" fillId="0" borderId="0" xfId="2" applyNumberFormat="1" applyFont="1" applyFill="1" applyBorder="1"/>
    <xf numFmtId="164" fontId="3" fillId="0" borderId="0" xfId="2" applyNumberFormat="1" applyFont="1" applyBorder="1"/>
    <xf numFmtId="164" fontId="22" fillId="0" borderId="3" xfId="980" applyNumberFormat="1" applyFont="1" applyFill="1" applyBorder="1"/>
    <xf numFmtId="164" fontId="61" fillId="0" borderId="0" xfId="980" applyNumberFormat="1" applyFont="1" applyBorder="1"/>
    <xf numFmtId="164" fontId="3" fillId="0" borderId="0" xfId="980" applyNumberFormat="1" applyFont="1"/>
    <xf numFmtId="0" fontId="64" fillId="60" borderId="0" xfId="0" applyFont="1" applyFill="1"/>
    <xf numFmtId="164" fontId="64" fillId="60" borderId="0" xfId="317" applyNumberFormat="1" applyFont="1" applyFill="1"/>
    <xf numFmtId="174" fontId="66" fillId="0" borderId="0" xfId="0" applyNumberFormat="1" applyFont="1"/>
    <xf numFmtId="0" fontId="67" fillId="61" borderId="0" xfId="0" applyFont="1" applyFill="1"/>
    <xf numFmtId="164" fontId="67" fillId="61" borderId="0" xfId="317" applyNumberFormat="1" applyFont="1" applyFill="1"/>
    <xf numFmtId="164" fontId="67" fillId="60" borderId="0" xfId="317" applyNumberFormat="1" applyFont="1" applyFill="1"/>
    <xf numFmtId="164" fontId="67" fillId="62" borderId="0" xfId="317" applyNumberFormat="1" applyFont="1" applyFill="1"/>
    <xf numFmtId="0" fontId="67" fillId="62" borderId="0" xfId="0" applyFont="1" applyFill="1"/>
    <xf numFmtId="164" fontId="63" fillId="63" borderId="0" xfId="317" applyNumberFormat="1" applyFont="1" applyFill="1" applyAlignment="1">
      <alignment horizontal="center"/>
    </xf>
    <xf numFmtId="164" fontId="63" fillId="63" borderId="87" xfId="317" applyNumberFormat="1" applyFont="1" applyFill="1" applyBorder="1"/>
    <xf numFmtId="0" fontId="69" fillId="0" borderId="0" xfId="0" applyFont="1"/>
    <xf numFmtId="0" fontId="63" fillId="0" borderId="27" xfId="0" applyFont="1" applyBorder="1" applyAlignment="1">
      <alignment horizontal="left"/>
    </xf>
    <xf numFmtId="0" fontId="63" fillId="0" borderId="0" xfId="0" applyFont="1" applyAlignment="1">
      <alignment horizontal="left"/>
    </xf>
    <xf numFmtId="164" fontId="70" fillId="0" borderId="0" xfId="317" applyNumberFormat="1" applyFont="1" applyAlignment="1">
      <alignment horizontal="right"/>
    </xf>
    <xf numFmtId="164" fontId="71" fillId="0" borderId="28" xfId="317" applyNumberFormat="1" applyFont="1" applyBorder="1" applyAlignment="1">
      <alignment horizontal="right"/>
    </xf>
    <xf numFmtId="164" fontId="72" fillId="0" borderId="29" xfId="317" applyNumberFormat="1" applyFont="1" applyBorder="1" applyAlignment="1">
      <alignment horizontal="right"/>
    </xf>
    <xf numFmtId="164" fontId="72" fillId="0" borderId="0" xfId="317" applyNumberFormat="1" applyFont="1" applyAlignment="1">
      <alignment horizontal="right"/>
    </xf>
    <xf numFmtId="164" fontId="72" fillId="0" borderId="88" xfId="317" applyNumberFormat="1" applyFont="1" applyBorder="1" applyAlignment="1">
      <alignment horizontal="right"/>
    </xf>
    <xf numFmtId="0" fontId="92" fillId="0" borderId="89" xfId="0" applyFont="1" applyBorder="1"/>
    <xf numFmtId="0" fontId="73" fillId="0" borderId="0" xfId="0" applyFont="1"/>
    <xf numFmtId="0" fontId="63" fillId="0" borderId="89" xfId="0" applyFont="1" applyBorder="1"/>
    <xf numFmtId="0" fontId="63" fillId="0" borderId="30" xfId="0" applyFont="1" applyBorder="1" applyAlignment="1">
      <alignment horizontal="left"/>
    </xf>
    <xf numFmtId="0" fontId="63" fillId="0" borderId="31" xfId="0" applyFont="1" applyBorder="1" applyAlignment="1">
      <alignment horizontal="left"/>
    </xf>
    <xf numFmtId="164" fontId="70" fillId="0" borderId="31" xfId="317" applyNumberFormat="1" applyFont="1" applyBorder="1" applyAlignment="1">
      <alignment horizontal="right"/>
    </xf>
    <xf numFmtId="164" fontId="71" fillId="0" borderId="32" xfId="317" applyNumberFormat="1" applyFont="1" applyBorder="1" applyAlignment="1">
      <alignment horizontal="right"/>
    </xf>
    <xf numFmtId="164" fontId="72" fillId="0" borderId="33" xfId="317" applyNumberFormat="1" applyFont="1" applyBorder="1" applyAlignment="1">
      <alignment horizontal="right"/>
    </xf>
    <xf numFmtId="164" fontId="72" fillId="0" borderId="31" xfId="317" applyNumberFormat="1" applyFont="1" applyBorder="1" applyAlignment="1">
      <alignment horizontal="right"/>
    </xf>
    <xf numFmtId="164" fontId="72" fillId="0" borderId="90" xfId="317" applyNumberFormat="1" applyFont="1" applyBorder="1" applyAlignment="1">
      <alignment horizontal="right"/>
    </xf>
    <xf numFmtId="0" fontId="63" fillId="0" borderId="31" xfId="0" applyFont="1" applyBorder="1"/>
    <xf numFmtId="0" fontId="63" fillId="0" borderId="91" xfId="0" applyFont="1" applyBorder="1"/>
    <xf numFmtId="164" fontId="74" fillId="34" borderId="92" xfId="317" applyNumberFormat="1" applyFont="1" applyFill="1" applyBorder="1"/>
    <xf numFmtId="0" fontId="63" fillId="0" borderId="25" xfId="0" applyFont="1" applyBorder="1" applyAlignment="1">
      <alignment horizontal="left"/>
    </xf>
    <xf numFmtId="0" fontId="63" fillId="0" borderId="26" xfId="0" applyFont="1" applyBorder="1" applyAlignment="1">
      <alignment horizontal="left"/>
    </xf>
    <xf numFmtId="43" fontId="70" fillId="0" borderId="26" xfId="317" applyFont="1" applyBorder="1" applyAlignment="1">
      <alignment horizontal="right"/>
    </xf>
    <xf numFmtId="43" fontId="71" fillId="0" borderId="34" xfId="317" applyFont="1" applyBorder="1" applyAlignment="1">
      <alignment horizontal="right"/>
    </xf>
    <xf numFmtId="43" fontId="72" fillId="0" borderId="35" xfId="317" applyFont="1" applyBorder="1" applyAlignment="1">
      <alignment horizontal="right"/>
    </xf>
    <xf numFmtId="43" fontId="72" fillId="0" borderId="26" xfId="317" applyFont="1" applyBorder="1" applyAlignment="1">
      <alignment horizontal="right"/>
    </xf>
    <xf numFmtId="43" fontId="72" fillId="0" borderId="93" xfId="317" applyFont="1" applyBorder="1" applyAlignment="1">
      <alignment horizontal="right"/>
    </xf>
    <xf numFmtId="164" fontId="63" fillId="0" borderId="26" xfId="317" applyNumberFormat="1" applyFont="1" applyBorder="1"/>
    <xf numFmtId="0" fontId="63" fillId="0" borderId="26" xfId="0" applyFont="1" applyBorder="1"/>
    <xf numFmtId="0" fontId="63" fillId="0" borderId="87" xfId="0" applyFont="1" applyBorder="1"/>
    <xf numFmtId="43" fontId="63" fillId="0" borderId="0" xfId="317" applyFont="1" applyAlignment="1">
      <alignment horizontal="right"/>
    </xf>
    <xf numFmtId="43" fontId="63" fillId="0" borderId="36" xfId="317" applyFont="1" applyBorder="1" applyAlignment="1">
      <alignment horizontal="right"/>
    </xf>
    <xf numFmtId="43" fontId="63" fillId="0" borderId="37" xfId="317" applyFont="1" applyBorder="1" applyAlignment="1">
      <alignment horizontal="right"/>
    </xf>
    <xf numFmtId="43" fontId="63" fillId="0" borderId="94" xfId="317" applyFont="1" applyBorder="1" applyAlignment="1">
      <alignment horizontal="right"/>
    </xf>
    <xf numFmtId="0" fontId="63" fillId="0" borderId="38" xfId="0" applyFont="1" applyBorder="1" applyAlignment="1">
      <alignment horizontal="left"/>
    </xf>
    <xf numFmtId="0" fontId="63" fillId="0" borderId="39" xfId="0" applyFont="1" applyBorder="1" applyAlignment="1">
      <alignment horizontal="left"/>
    </xf>
    <xf numFmtId="43" fontId="63" fillId="0" borderId="39" xfId="317" applyFont="1" applyBorder="1" applyAlignment="1">
      <alignment horizontal="right"/>
    </xf>
    <xf numFmtId="43" fontId="63" fillId="0" borderId="40" xfId="317" applyFont="1" applyBorder="1" applyAlignment="1">
      <alignment horizontal="right"/>
    </xf>
    <xf numFmtId="43" fontId="63" fillId="0" borderId="41" xfId="317" applyFont="1" applyBorder="1" applyAlignment="1">
      <alignment horizontal="right"/>
    </xf>
    <xf numFmtId="43" fontId="63" fillId="0" borderId="95" xfId="317" applyFont="1" applyBorder="1" applyAlignment="1">
      <alignment horizontal="right"/>
    </xf>
    <xf numFmtId="164" fontId="63" fillId="0" borderId="39" xfId="317" applyNumberFormat="1" applyFont="1" applyBorder="1"/>
    <xf numFmtId="0" fontId="63" fillId="0" borderId="96" xfId="0" applyFont="1" applyBorder="1"/>
    <xf numFmtId="0" fontId="76" fillId="0" borderId="27" xfId="0" applyFont="1" applyBorder="1"/>
    <xf numFmtId="164" fontId="63" fillId="0" borderId="89" xfId="317" applyNumberFormat="1" applyFont="1" applyBorder="1"/>
    <xf numFmtId="164" fontId="70" fillId="0" borderId="42" xfId="317" applyNumberFormat="1" applyFont="1" applyBorder="1" applyAlignment="1">
      <alignment horizontal="right"/>
    </xf>
    <xf numFmtId="164" fontId="70" fillId="0" borderId="43" xfId="317" applyNumberFormat="1" applyFont="1" applyBorder="1" applyAlignment="1">
      <alignment horizontal="right"/>
    </xf>
    <xf numFmtId="164" fontId="71" fillId="0" borderId="97" xfId="317" applyNumberFormat="1" applyFont="1" applyBorder="1" applyAlignment="1">
      <alignment horizontal="right"/>
    </xf>
    <xf numFmtId="164" fontId="72" fillId="0" borderId="98" xfId="317" applyNumberFormat="1" applyFont="1" applyBorder="1" applyAlignment="1">
      <alignment horizontal="right"/>
    </xf>
    <xf numFmtId="164" fontId="72" fillId="0" borderId="99" xfId="317" applyNumberFormat="1" applyFont="1" applyBorder="1" applyAlignment="1">
      <alignment horizontal="right"/>
    </xf>
    <xf numFmtId="164" fontId="70" fillId="0" borderId="44" xfId="317" applyNumberFormat="1" applyFont="1" applyBorder="1" applyAlignment="1">
      <alignment horizontal="right"/>
    </xf>
    <xf numFmtId="164" fontId="71" fillId="0" borderId="100" xfId="317" applyNumberFormat="1" applyFont="1" applyBorder="1" applyAlignment="1">
      <alignment horizontal="right"/>
    </xf>
    <xf numFmtId="164" fontId="72" fillId="0" borderId="101" xfId="317" applyNumberFormat="1" applyFont="1" applyBorder="1" applyAlignment="1">
      <alignment horizontal="right"/>
    </xf>
    <xf numFmtId="164" fontId="72" fillId="0" borderId="50" xfId="317" applyNumberFormat="1" applyFont="1" applyBorder="1" applyAlignment="1">
      <alignment horizontal="right"/>
    </xf>
    <xf numFmtId="164" fontId="63" fillId="0" borderId="50" xfId="317" applyNumberFormat="1" applyFont="1" applyBorder="1"/>
    <xf numFmtId="0" fontId="63" fillId="0" borderId="50" xfId="0" applyFont="1" applyBorder="1"/>
    <xf numFmtId="0" fontId="63" fillId="0" borderId="102" xfId="0" applyFont="1" applyBorder="1"/>
    <xf numFmtId="164" fontId="70" fillId="0" borderId="45" xfId="317" applyNumberFormat="1" applyFont="1" applyBorder="1" applyAlignment="1">
      <alignment horizontal="right"/>
    </xf>
    <xf numFmtId="164" fontId="71" fillId="0" borderId="103" xfId="317" applyNumberFormat="1" applyFont="1" applyBorder="1" applyAlignment="1">
      <alignment horizontal="right"/>
    </xf>
    <xf numFmtId="164" fontId="72" fillId="0" borderId="104" xfId="317" applyNumberFormat="1" applyFont="1" applyBorder="1" applyAlignment="1">
      <alignment horizontal="right"/>
    </xf>
    <xf numFmtId="164" fontId="70" fillId="0" borderId="46" xfId="317" applyNumberFormat="1" applyFont="1" applyBorder="1" applyAlignment="1">
      <alignment horizontal="right"/>
    </xf>
    <xf numFmtId="164" fontId="70" fillId="0" borderId="47" xfId="317" applyNumberFormat="1" applyFont="1" applyBorder="1" applyAlignment="1">
      <alignment horizontal="right"/>
    </xf>
    <xf numFmtId="164" fontId="71" fillId="0" borderId="105" xfId="317" applyNumberFormat="1" applyFont="1" applyBorder="1" applyAlignment="1">
      <alignment horizontal="right"/>
    </xf>
    <xf numFmtId="164" fontId="72" fillId="0" borderId="106" xfId="317" applyNumberFormat="1" applyFont="1" applyBorder="1" applyAlignment="1">
      <alignment horizontal="right"/>
    </xf>
    <xf numFmtId="164" fontId="72" fillId="0" borderId="39" xfId="317" applyNumberFormat="1" applyFont="1" applyBorder="1" applyAlignment="1">
      <alignment horizontal="right"/>
    </xf>
    <xf numFmtId="164" fontId="72" fillId="0" borderId="107" xfId="317" applyNumberFormat="1" applyFont="1" applyBorder="1" applyAlignment="1">
      <alignment horizontal="right"/>
    </xf>
    <xf numFmtId="164" fontId="63" fillId="63" borderId="0" xfId="317" applyNumberFormat="1" applyFont="1" applyFill="1"/>
    <xf numFmtId="0" fontId="77" fillId="0" borderId="27" xfId="0" applyFont="1" applyBorder="1" applyAlignment="1">
      <alignment horizontal="left"/>
    </xf>
    <xf numFmtId="0" fontId="77" fillId="0" borderId="0" xfId="0" applyFont="1" applyAlignment="1">
      <alignment horizontal="left"/>
    </xf>
    <xf numFmtId="164" fontId="77" fillId="0" borderId="0" xfId="317" applyNumberFormat="1" applyFont="1" applyAlignment="1">
      <alignment horizontal="right"/>
    </xf>
    <xf numFmtId="164" fontId="77" fillId="0" borderId="36" xfId="317" applyNumberFormat="1" applyFont="1" applyBorder="1" applyAlignment="1">
      <alignment horizontal="right"/>
    </xf>
    <xf numFmtId="164" fontId="77" fillId="0" borderId="37" xfId="317" applyNumberFormat="1" applyFont="1" applyBorder="1" applyAlignment="1">
      <alignment horizontal="right"/>
    </xf>
    <xf numFmtId="164" fontId="77" fillId="0" borderId="94" xfId="317" applyNumberFormat="1" applyFont="1" applyBorder="1" applyAlignment="1">
      <alignment horizontal="right"/>
    </xf>
    <xf numFmtId="0" fontId="78" fillId="0" borderId="38" xfId="0" applyFont="1" applyBorder="1" applyAlignment="1">
      <alignment horizontal="left"/>
    </xf>
    <xf numFmtId="0" fontId="78" fillId="0" borderId="39" xfId="0" applyFont="1" applyBorder="1" applyAlignment="1">
      <alignment horizontal="left"/>
    </xf>
    <xf numFmtId="9" fontId="78" fillId="0" borderId="39" xfId="834" applyFont="1" applyBorder="1" applyAlignment="1">
      <alignment horizontal="right"/>
    </xf>
    <xf numFmtId="172" fontId="78" fillId="0" borderId="39" xfId="317" applyNumberFormat="1" applyFont="1" applyBorder="1" applyAlignment="1">
      <alignment horizontal="right"/>
    </xf>
    <xf numFmtId="172" fontId="78" fillId="0" borderId="40" xfId="317" applyNumberFormat="1" applyFont="1" applyBorder="1" applyAlignment="1">
      <alignment horizontal="right"/>
    </xf>
    <xf numFmtId="172" fontId="78" fillId="0" borderId="41" xfId="317" applyNumberFormat="1" applyFont="1" applyBorder="1" applyAlignment="1">
      <alignment horizontal="right"/>
    </xf>
    <xf numFmtId="43" fontId="78" fillId="0" borderId="39" xfId="317" applyFont="1" applyBorder="1" applyAlignment="1">
      <alignment horizontal="right"/>
    </xf>
    <xf numFmtId="43" fontId="78" fillId="0" borderId="95" xfId="317" applyFont="1" applyBorder="1" applyAlignment="1">
      <alignment horizontal="right"/>
    </xf>
    <xf numFmtId="164" fontId="78" fillId="0" borderId="39" xfId="317" applyNumberFormat="1" applyFont="1" applyBorder="1"/>
    <xf numFmtId="0" fontId="78" fillId="0" borderId="39" xfId="0" applyFont="1" applyBorder="1"/>
    <xf numFmtId="0" fontId="78" fillId="0" borderId="96" xfId="0" applyFont="1" applyBorder="1"/>
    <xf numFmtId="0" fontId="78" fillId="0" borderId="25" xfId="0" applyFont="1" applyBorder="1" applyAlignment="1">
      <alignment horizontal="left"/>
    </xf>
    <xf numFmtId="0" fontId="78" fillId="0" borderId="26" xfId="0" applyFont="1" applyBorder="1" applyAlignment="1">
      <alignment horizontal="left"/>
    </xf>
    <xf numFmtId="43" fontId="78" fillId="0" borderId="26" xfId="317" applyFont="1" applyBorder="1" applyAlignment="1">
      <alignment horizontal="right"/>
    </xf>
    <xf numFmtId="43" fontId="78" fillId="0" borderId="34" xfId="317" applyFont="1" applyBorder="1" applyAlignment="1">
      <alignment horizontal="right"/>
    </xf>
    <xf numFmtId="43" fontId="78" fillId="0" borderId="35" xfId="317" applyFont="1" applyBorder="1" applyAlignment="1">
      <alignment horizontal="right"/>
    </xf>
    <xf numFmtId="43" fontId="78" fillId="0" borderId="93" xfId="317" applyFont="1" applyBorder="1" applyAlignment="1">
      <alignment horizontal="right"/>
    </xf>
    <xf numFmtId="164" fontId="78" fillId="0" borderId="26" xfId="317" applyNumberFormat="1" applyFont="1" applyBorder="1"/>
    <xf numFmtId="0" fontId="78" fillId="0" borderId="26" xfId="0" applyFont="1" applyBorder="1"/>
    <xf numFmtId="0" fontId="78" fillId="0" borderId="87" xfId="0" applyFont="1" applyBorder="1"/>
    <xf numFmtId="43" fontId="78" fillId="0" borderId="40" xfId="317" applyFont="1" applyBorder="1" applyAlignment="1">
      <alignment horizontal="right"/>
    </xf>
    <xf numFmtId="43" fontId="78" fillId="0" borderId="41" xfId="317" applyFont="1" applyBorder="1" applyAlignment="1">
      <alignment horizontal="right"/>
    </xf>
    <xf numFmtId="164" fontId="70" fillId="0" borderId="37" xfId="317" applyNumberFormat="1" applyFont="1" applyBorder="1" applyAlignment="1">
      <alignment horizontal="right"/>
    </xf>
    <xf numFmtId="173" fontId="72" fillId="68" borderId="48" xfId="834" applyNumberFormat="1" applyFont="1" applyFill="1" applyBorder="1" applyAlignment="1">
      <alignment horizontal="right"/>
    </xf>
    <xf numFmtId="9" fontId="72" fillId="0" borderId="48" xfId="834" applyFont="1" applyBorder="1" applyAlignment="1">
      <alignment horizontal="right"/>
    </xf>
    <xf numFmtId="164" fontId="70" fillId="0" borderId="94" xfId="317" applyNumberFormat="1" applyFont="1" applyBorder="1" applyAlignment="1">
      <alignment horizontal="right"/>
    </xf>
    <xf numFmtId="164" fontId="63" fillId="0" borderId="95" xfId="317" applyNumberFormat="1" applyFont="1" applyBorder="1"/>
    <xf numFmtId="0" fontId="0" fillId="0" borderId="0" xfId="0" quotePrefix="1" applyAlignment="1">
      <alignment horizontal="center"/>
    </xf>
    <xf numFmtId="164" fontId="0" fillId="0" borderId="0" xfId="0" applyNumberFormat="1"/>
    <xf numFmtId="164" fontId="63" fillId="0" borderId="0" xfId="317" applyNumberFormat="1" applyFont="1" applyAlignment="1">
      <alignment horizontal="right"/>
    </xf>
    <xf numFmtId="164" fontId="63" fillId="0" borderId="88" xfId="317" applyNumberFormat="1" applyFont="1" applyBorder="1" applyAlignment="1">
      <alignment horizontal="right"/>
    </xf>
    <xf numFmtId="9" fontId="63" fillId="0" borderId="0" xfId="834" applyFont="1"/>
    <xf numFmtId="0" fontId="77" fillId="0" borderId="30" xfId="0" applyFont="1" applyBorder="1" applyAlignment="1">
      <alignment horizontal="left"/>
    </xf>
    <xf numFmtId="0" fontId="77" fillId="0" borderId="31" xfId="0" applyFont="1" applyBorder="1" applyAlignment="1">
      <alignment horizontal="left"/>
    </xf>
    <xf numFmtId="164" fontId="77" fillId="0" borderId="28" xfId="317" applyNumberFormat="1" applyFont="1" applyBorder="1" applyAlignment="1">
      <alignment horizontal="right"/>
    </xf>
    <xf numFmtId="164" fontId="77" fillId="0" borderId="29" xfId="317" applyNumberFormat="1" applyFont="1" applyBorder="1" applyAlignment="1">
      <alignment horizontal="right"/>
    </xf>
    <xf numFmtId="164" fontId="77" fillId="0" borderId="31" xfId="317" applyNumberFormat="1" applyFont="1" applyBorder="1" applyAlignment="1">
      <alignment horizontal="right"/>
    </xf>
    <xf numFmtId="164" fontId="77" fillId="0" borderId="90" xfId="317" applyNumberFormat="1" applyFont="1" applyBorder="1" applyAlignment="1">
      <alignment horizontal="right"/>
    </xf>
    <xf numFmtId="164" fontId="77" fillId="0" borderId="31" xfId="317" applyNumberFormat="1" applyFont="1" applyBorder="1"/>
    <xf numFmtId="9" fontId="77" fillId="0" borderId="31" xfId="834" applyFont="1" applyBorder="1"/>
    <xf numFmtId="0" fontId="77" fillId="0" borderId="91" xfId="0" applyFont="1" applyBorder="1"/>
    <xf numFmtId="0" fontId="79" fillId="0" borderId="49" xfId="0" applyFont="1" applyBorder="1" applyAlignment="1">
      <alignment horizontal="left"/>
    </xf>
    <xf numFmtId="0" fontId="79" fillId="0" borderId="50" xfId="0" applyFont="1" applyBorder="1" applyAlignment="1">
      <alignment horizontal="left"/>
    </xf>
    <xf numFmtId="164" fontId="79" fillId="0" borderId="50" xfId="317" applyNumberFormat="1" applyFont="1" applyBorder="1" applyAlignment="1">
      <alignment horizontal="right"/>
    </xf>
    <xf numFmtId="164" fontId="79" fillId="0" borderId="51" xfId="317" applyNumberFormat="1" applyFont="1" applyBorder="1" applyAlignment="1">
      <alignment horizontal="right"/>
    </xf>
    <xf numFmtId="164" fontId="79" fillId="0" borderId="52" xfId="317" applyNumberFormat="1" applyFont="1" applyBorder="1" applyAlignment="1">
      <alignment horizontal="right"/>
    </xf>
    <xf numFmtId="164" fontId="79" fillId="0" borderId="108" xfId="317" applyNumberFormat="1" applyFont="1" applyBorder="1" applyAlignment="1">
      <alignment horizontal="right"/>
    </xf>
    <xf numFmtId="164" fontId="77" fillId="0" borderId="50" xfId="317" applyNumberFormat="1" applyFont="1" applyBorder="1"/>
    <xf numFmtId="9" fontId="77" fillId="0" borderId="50" xfId="834" applyFont="1" applyBorder="1"/>
    <xf numFmtId="0" fontId="77" fillId="0" borderId="102" xfId="0" applyFont="1" applyBorder="1"/>
    <xf numFmtId="0" fontId="78" fillId="0" borderId="27" xfId="0" applyFont="1" applyBorder="1" applyAlignment="1">
      <alignment horizontal="left"/>
    </xf>
    <xf numFmtId="0" fontId="78" fillId="0" borderId="0" xfId="0" applyFont="1" applyAlignment="1">
      <alignment horizontal="left"/>
    </xf>
    <xf numFmtId="9" fontId="78" fillId="0" borderId="0" xfId="834" applyFont="1" applyAlignment="1">
      <alignment horizontal="right"/>
    </xf>
    <xf numFmtId="9" fontId="78" fillId="0" borderId="28" xfId="834" applyFont="1" applyBorder="1" applyAlignment="1">
      <alignment horizontal="right"/>
    </xf>
    <xf numFmtId="9" fontId="78" fillId="0" borderId="29" xfId="834" applyFont="1" applyBorder="1" applyAlignment="1">
      <alignment horizontal="right"/>
    </xf>
    <xf numFmtId="9" fontId="78" fillId="0" borderId="88" xfId="834" applyFont="1" applyBorder="1" applyAlignment="1">
      <alignment horizontal="right"/>
    </xf>
    <xf numFmtId="164" fontId="78" fillId="0" borderId="0" xfId="317" applyNumberFormat="1" applyFont="1"/>
    <xf numFmtId="9" fontId="78" fillId="0" borderId="0" xfId="834" applyFont="1"/>
    <xf numFmtId="0" fontId="78" fillId="0" borderId="89" xfId="0" applyFont="1" applyBorder="1"/>
    <xf numFmtId="0" fontId="78" fillId="0" borderId="53" xfId="0" applyFont="1" applyBorder="1" applyAlignment="1">
      <alignment horizontal="left"/>
    </xf>
    <xf numFmtId="0" fontId="78" fillId="0" borderId="54" xfId="0" applyFont="1" applyBorder="1" applyAlignment="1">
      <alignment horizontal="left"/>
    </xf>
    <xf numFmtId="9" fontId="78" fillId="0" borderId="54" xfId="834" applyFont="1" applyBorder="1" applyAlignment="1">
      <alignment horizontal="right"/>
    </xf>
    <xf numFmtId="9" fontId="78" fillId="0" borderId="55" xfId="834" applyFont="1" applyBorder="1" applyAlignment="1">
      <alignment horizontal="right"/>
    </xf>
    <xf numFmtId="9" fontId="78" fillId="0" borderId="56" xfId="834" applyFont="1" applyBorder="1" applyAlignment="1">
      <alignment horizontal="right"/>
    </xf>
    <xf numFmtId="9" fontId="78" fillId="0" borderId="109" xfId="834" applyFont="1" applyBorder="1" applyAlignment="1">
      <alignment horizontal="right"/>
    </xf>
    <xf numFmtId="164" fontId="78" fillId="0" borderId="54" xfId="317" applyNumberFormat="1" applyFont="1" applyBorder="1"/>
    <xf numFmtId="9" fontId="78" fillId="0" borderId="54" xfId="834" applyFont="1" applyBorder="1"/>
    <xf numFmtId="0" fontId="78" fillId="0" borderId="110" xfId="0" applyFont="1" applyBorder="1"/>
    <xf numFmtId="172" fontId="78" fillId="0" borderId="0" xfId="317" applyNumberFormat="1" applyFont="1" applyAlignment="1">
      <alignment horizontal="right"/>
    </xf>
    <xf numFmtId="172" fontId="78" fillId="0" borderId="28" xfId="317" applyNumberFormat="1" applyFont="1" applyBorder="1" applyAlignment="1">
      <alignment horizontal="right"/>
    </xf>
    <xf numFmtId="172" fontId="78" fillId="0" borderId="29" xfId="317" applyNumberFormat="1" applyFont="1" applyBorder="1" applyAlignment="1">
      <alignment horizontal="right"/>
    </xf>
    <xf numFmtId="164" fontId="78" fillId="0" borderId="0" xfId="317" applyNumberFormat="1" applyFont="1" applyAlignment="1">
      <alignment horizontal="right"/>
    </xf>
    <xf numFmtId="164" fontId="78" fillId="0" borderId="88" xfId="317" applyNumberFormat="1" applyFont="1" applyBorder="1" applyAlignment="1">
      <alignment horizontal="right"/>
    </xf>
    <xf numFmtId="0" fontId="78" fillId="0" borderId="0" xfId="0" applyFont="1"/>
    <xf numFmtId="172" fontId="78" fillId="0" borderId="57" xfId="317" applyNumberFormat="1" applyFont="1" applyBorder="1" applyAlignment="1">
      <alignment horizontal="right"/>
    </xf>
    <xf numFmtId="172" fontId="78" fillId="0" borderId="58" xfId="317" applyNumberFormat="1" applyFont="1" applyBorder="1" applyAlignment="1">
      <alignment horizontal="right"/>
    </xf>
    <xf numFmtId="164" fontId="78" fillId="0" borderId="39" xfId="317" applyNumberFormat="1" applyFont="1" applyBorder="1" applyAlignment="1">
      <alignment horizontal="right"/>
    </xf>
    <xf numFmtId="164" fontId="78" fillId="0" borderId="107" xfId="317" applyNumberFormat="1" applyFont="1" applyBorder="1" applyAlignment="1">
      <alignment horizontal="right"/>
    </xf>
    <xf numFmtId="164" fontId="71" fillId="0" borderId="65" xfId="317" applyNumberFormat="1" applyFont="1" applyBorder="1" applyAlignment="1">
      <alignment horizontal="right"/>
    </xf>
    <xf numFmtId="164" fontId="72" fillId="0" borderId="48" xfId="317" applyNumberFormat="1" applyFont="1" applyBorder="1" applyAlignment="1">
      <alignment horizontal="right"/>
    </xf>
    <xf numFmtId="164" fontId="63" fillId="0" borderId="94" xfId="317" applyNumberFormat="1" applyFont="1" applyBorder="1" applyAlignment="1">
      <alignment horizontal="right"/>
    </xf>
    <xf numFmtId="172" fontId="70" fillId="0" borderId="0" xfId="317" applyNumberFormat="1" applyFont="1" applyAlignment="1">
      <alignment horizontal="right"/>
    </xf>
    <xf numFmtId="172" fontId="70" fillId="0" borderId="39" xfId="317" applyNumberFormat="1" applyFont="1" applyBorder="1" applyAlignment="1">
      <alignment horizontal="right"/>
    </xf>
    <xf numFmtId="164" fontId="63" fillId="0" borderId="39" xfId="317" applyNumberFormat="1" applyFont="1" applyBorder="1" applyAlignment="1">
      <alignment horizontal="right"/>
    </xf>
    <xf numFmtId="164" fontId="63" fillId="0" borderId="95" xfId="317" applyNumberFormat="1" applyFont="1" applyBorder="1" applyAlignment="1">
      <alignment horizontal="right"/>
    </xf>
    <xf numFmtId="9" fontId="63" fillId="0" borderId="39" xfId="834" applyFont="1" applyBorder="1"/>
    <xf numFmtId="164" fontId="70" fillId="0" borderId="59" xfId="317" applyNumberFormat="1" applyFont="1" applyBorder="1" applyAlignment="1">
      <alignment horizontal="right"/>
    </xf>
    <xf numFmtId="164" fontId="70" fillId="0" borderId="60" xfId="317" applyNumberFormat="1" applyFont="1" applyBorder="1" applyAlignment="1">
      <alignment horizontal="right"/>
    </xf>
    <xf numFmtId="164" fontId="72" fillId="0" borderId="111" xfId="317" applyNumberFormat="1" applyFont="1" applyBorder="1" applyAlignment="1">
      <alignment horizontal="right"/>
    </xf>
    <xf numFmtId="172" fontId="80" fillId="0" borderId="0" xfId="317" applyNumberFormat="1" applyFont="1" applyAlignment="1">
      <alignment horizontal="right"/>
    </xf>
    <xf numFmtId="164" fontId="80" fillId="0" borderId="0" xfId="317" applyNumberFormat="1" applyFont="1" applyAlignment="1">
      <alignment horizontal="right"/>
    </xf>
    <xf numFmtId="164" fontId="80" fillId="0" borderId="94" xfId="317" applyNumberFormat="1" applyFont="1" applyBorder="1" applyAlignment="1">
      <alignment horizontal="right"/>
    </xf>
    <xf numFmtId="9" fontId="78" fillId="0" borderId="40" xfId="834" applyFont="1" applyBorder="1" applyAlignment="1">
      <alignment horizontal="right"/>
    </xf>
    <xf numFmtId="9" fontId="78" fillId="0" borderId="41" xfId="834" applyFont="1" applyBorder="1" applyAlignment="1">
      <alignment horizontal="right"/>
    </xf>
    <xf numFmtId="9" fontId="78" fillId="0" borderId="95" xfId="834" applyFont="1" applyBorder="1" applyAlignment="1">
      <alignment horizontal="right"/>
    </xf>
    <xf numFmtId="9" fontId="78" fillId="0" borderId="39" xfId="834" applyFont="1" applyBorder="1"/>
    <xf numFmtId="0" fontId="63" fillId="0" borderId="61" xfId="0" applyFont="1" applyBorder="1" applyAlignment="1">
      <alignment horizontal="left"/>
    </xf>
    <xf numFmtId="0" fontId="63" fillId="0" borderId="62" xfId="0" applyFont="1" applyBorder="1" applyAlignment="1">
      <alignment horizontal="left"/>
    </xf>
    <xf numFmtId="164" fontId="70" fillId="0" borderId="62" xfId="317" applyNumberFormat="1" applyFont="1" applyBorder="1" applyAlignment="1">
      <alignment horizontal="right"/>
    </xf>
    <xf numFmtId="164" fontId="71" fillId="0" borderId="63" xfId="317" applyNumberFormat="1" applyFont="1" applyBorder="1" applyAlignment="1">
      <alignment horizontal="right"/>
    </xf>
    <xf numFmtId="164" fontId="63" fillId="0" borderId="64" xfId="317" applyNumberFormat="1" applyFont="1" applyBorder="1" applyAlignment="1">
      <alignment horizontal="right"/>
    </xf>
    <xf numFmtId="164" fontId="63" fillId="0" borderId="62" xfId="317" applyNumberFormat="1" applyFont="1" applyBorder="1" applyAlignment="1">
      <alignment horizontal="right"/>
    </xf>
    <xf numFmtId="164" fontId="63" fillId="0" borderId="112" xfId="317" applyNumberFormat="1" applyFont="1" applyBorder="1" applyAlignment="1">
      <alignment horizontal="right"/>
    </xf>
    <xf numFmtId="164" fontId="63" fillId="0" borderId="62" xfId="317" applyNumberFormat="1" applyFont="1" applyBorder="1"/>
    <xf numFmtId="9" fontId="63" fillId="0" borderId="62" xfId="834" applyFont="1" applyBorder="1"/>
    <xf numFmtId="0" fontId="92" fillId="0" borderId="113" xfId="0" applyFont="1" applyBorder="1"/>
    <xf numFmtId="172" fontId="70" fillId="0" borderId="26" xfId="317" applyNumberFormat="1" applyFont="1" applyBorder="1" applyAlignment="1">
      <alignment horizontal="right"/>
    </xf>
    <xf numFmtId="172" fontId="70" fillId="0" borderId="34" xfId="317" applyNumberFormat="1" applyFont="1" applyBorder="1" applyAlignment="1">
      <alignment horizontal="right"/>
    </xf>
    <xf numFmtId="172" fontId="63" fillId="0" borderId="35" xfId="317" applyNumberFormat="1" applyFont="1" applyBorder="1" applyAlignment="1">
      <alignment horizontal="right"/>
    </xf>
    <xf numFmtId="172" fontId="63" fillId="0" borderId="26" xfId="317" applyNumberFormat="1" applyFont="1" applyBorder="1" applyAlignment="1">
      <alignment horizontal="right"/>
    </xf>
    <xf numFmtId="164" fontId="63" fillId="0" borderId="26" xfId="317" applyNumberFormat="1" applyFont="1" applyBorder="1" applyAlignment="1">
      <alignment horizontal="right"/>
    </xf>
    <xf numFmtId="164" fontId="63" fillId="0" borderId="93" xfId="317" applyNumberFormat="1" applyFont="1" applyBorder="1" applyAlignment="1">
      <alignment horizontal="right"/>
    </xf>
    <xf numFmtId="9" fontId="63" fillId="0" borderId="26" xfId="834" applyFont="1" applyBorder="1"/>
    <xf numFmtId="172" fontId="70" fillId="0" borderId="36" xfId="317" applyNumberFormat="1" applyFont="1" applyBorder="1" applyAlignment="1">
      <alignment horizontal="right"/>
    </xf>
    <xf numFmtId="172" fontId="63" fillId="0" borderId="37" xfId="317" applyNumberFormat="1" applyFont="1" applyBorder="1" applyAlignment="1">
      <alignment horizontal="right"/>
    </xf>
    <xf numFmtId="172" fontId="63" fillId="0" borderId="0" xfId="317" applyNumberFormat="1" applyFont="1" applyAlignment="1">
      <alignment horizontal="right"/>
    </xf>
    <xf numFmtId="172" fontId="70" fillId="0" borderId="40" xfId="317" applyNumberFormat="1" applyFont="1" applyBorder="1" applyAlignment="1">
      <alignment horizontal="right"/>
    </xf>
    <xf numFmtId="172" fontId="63" fillId="0" borderId="41" xfId="317" applyNumberFormat="1" applyFont="1" applyBorder="1" applyAlignment="1">
      <alignment horizontal="right"/>
    </xf>
    <xf numFmtId="172" fontId="63" fillId="0" borderId="39" xfId="317" applyNumberFormat="1" applyFont="1" applyBorder="1" applyAlignment="1">
      <alignment horizontal="right"/>
    </xf>
    <xf numFmtId="164" fontId="75" fillId="0" borderId="62" xfId="317" applyNumberFormat="1" applyFont="1" applyBorder="1" applyAlignment="1">
      <alignment horizontal="right"/>
    </xf>
    <xf numFmtId="172" fontId="70" fillId="0" borderId="62" xfId="317" applyNumberFormat="1" applyFont="1" applyBorder="1" applyAlignment="1">
      <alignment horizontal="right"/>
    </xf>
    <xf numFmtId="172" fontId="70" fillId="0" borderId="63" xfId="317" applyNumberFormat="1" applyFont="1" applyBorder="1" applyAlignment="1">
      <alignment horizontal="right"/>
    </xf>
    <xf numFmtId="172" fontId="63" fillId="0" borderId="64" xfId="317" applyNumberFormat="1" applyFont="1" applyBorder="1" applyAlignment="1">
      <alignment horizontal="right"/>
    </xf>
    <xf numFmtId="172" fontId="63" fillId="0" borderId="62" xfId="317" applyNumberFormat="1" applyFont="1" applyBorder="1" applyAlignment="1">
      <alignment horizontal="right"/>
    </xf>
    <xf numFmtId="164" fontId="63" fillId="0" borderId="62" xfId="834" applyNumberFormat="1" applyFont="1" applyBorder="1"/>
    <xf numFmtId="0" fontId="63" fillId="0" borderId="113" xfId="0" applyFont="1" applyBorder="1"/>
    <xf numFmtId="0" fontId="78" fillId="0" borderId="61" xfId="0" applyFont="1" applyBorder="1" applyAlignment="1">
      <alignment horizontal="left"/>
    </xf>
    <xf numFmtId="0" fontId="78" fillId="0" borderId="62" xfId="0" applyFont="1" applyBorder="1" applyAlignment="1">
      <alignment horizontal="left"/>
    </xf>
    <xf numFmtId="9" fontId="78" fillId="0" borderId="62" xfId="834" applyFont="1" applyBorder="1" applyAlignment="1">
      <alignment horizontal="right"/>
    </xf>
    <xf numFmtId="9" fontId="78" fillId="0" borderId="63" xfId="834" applyFont="1" applyBorder="1" applyAlignment="1">
      <alignment horizontal="right"/>
    </xf>
    <xf numFmtId="9" fontId="78" fillId="0" borderId="64" xfId="834" applyFont="1" applyBorder="1" applyAlignment="1">
      <alignment horizontal="right"/>
    </xf>
    <xf numFmtId="9" fontId="78" fillId="0" borderId="112" xfId="834" applyFont="1" applyBorder="1" applyAlignment="1">
      <alignment horizontal="right"/>
    </xf>
    <xf numFmtId="164" fontId="78" fillId="0" borderId="62" xfId="317" applyNumberFormat="1" applyFont="1" applyBorder="1"/>
    <xf numFmtId="9" fontId="78" fillId="0" borderId="62" xfId="834" applyFont="1" applyBorder="1"/>
    <xf numFmtId="0" fontId="78" fillId="0" borderId="113" xfId="0" applyFont="1" applyBorder="1"/>
    <xf numFmtId="164" fontId="80" fillId="0" borderId="26" xfId="317" applyNumberFormat="1" applyFont="1" applyBorder="1" applyAlignment="1">
      <alignment horizontal="right"/>
    </xf>
    <xf numFmtId="164" fontId="80" fillId="0" borderId="34" xfId="317" applyNumberFormat="1" applyFont="1" applyBorder="1" applyAlignment="1">
      <alignment horizontal="right"/>
    </xf>
    <xf numFmtId="164" fontId="80" fillId="0" borderId="35" xfId="317" applyNumberFormat="1" applyFont="1" applyBorder="1" applyAlignment="1">
      <alignment horizontal="right"/>
    </xf>
    <xf numFmtId="164" fontId="80" fillId="0" borderId="93" xfId="317" applyNumberFormat="1" applyFont="1" applyBorder="1" applyAlignment="1">
      <alignment horizontal="right"/>
    </xf>
    <xf numFmtId="164" fontId="80" fillId="0" borderId="39" xfId="317" applyNumberFormat="1" applyFont="1" applyBorder="1" applyAlignment="1">
      <alignment horizontal="right"/>
    </xf>
    <xf numFmtId="164" fontId="80" fillId="0" borderId="40" xfId="317" applyNumberFormat="1" applyFont="1" applyBorder="1" applyAlignment="1">
      <alignment horizontal="right"/>
    </xf>
    <xf numFmtId="164" fontId="80" fillId="0" borderId="41" xfId="317" applyNumberFormat="1" applyFont="1" applyBorder="1" applyAlignment="1">
      <alignment horizontal="right"/>
    </xf>
    <xf numFmtId="164" fontId="80" fillId="0" borderId="95" xfId="317" applyNumberFormat="1" applyFont="1" applyBorder="1" applyAlignment="1">
      <alignment horizontal="right"/>
    </xf>
    <xf numFmtId="164" fontId="63" fillId="0" borderId="114" xfId="317" applyNumberFormat="1" applyFont="1" applyBorder="1"/>
    <xf numFmtId="0" fontId="81" fillId="0" borderId="27" xfId="0" applyFont="1" applyBorder="1" applyAlignment="1">
      <alignment horizontal="left"/>
    </xf>
    <xf numFmtId="0" fontId="81" fillId="0" borderId="0" xfId="0" applyFont="1" applyAlignment="1">
      <alignment horizontal="left"/>
    </xf>
    <xf numFmtId="164" fontId="81" fillId="0" borderId="0" xfId="317" applyNumberFormat="1" applyFont="1" applyAlignment="1">
      <alignment horizontal="right"/>
    </xf>
    <xf numFmtId="164" fontId="81" fillId="0" borderId="36" xfId="317" applyNumberFormat="1" applyFont="1" applyBorder="1" applyAlignment="1">
      <alignment horizontal="right"/>
    </xf>
    <xf numFmtId="164" fontId="81" fillId="0" borderId="37" xfId="317" applyNumberFormat="1" applyFont="1" applyBorder="1" applyAlignment="1">
      <alignment horizontal="right"/>
    </xf>
    <xf numFmtId="164" fontId="81" fillId="0" borderId="114" xfId="317" applyNumberFormat="1" applyFont="1" applyBorder="1" applyAlignment="1">
      <alignment horizontal="right"/>
    </xf>
    <xf numFmtId="164" fontId="81" fillId="0" borderId="94" xfId="317" applyNumberFormat="1" applyFont="1" applyBorder="1" applyAlignment="1">
      <alignment horizontal="right"/>
    </xf>
    <xf numFmtId="9" fontId="81" fillId="0" borderId="0" xfId="834" applyFont="1"/>
    <xf numFmtId="0" fontId="81" fillId="0" borderId="89" xfId="0" applyFont="1" applyBorder="1"/>
    <xf numFmtId="164" fontId="63" fillId="0" borderId="31" xfId="317" applyNumberFormat="1" applyFont="1" applyBorder="1" applyAlignment="1">
      <alignment horizontal="right"/>
    </xf>
    <xf numFmtId="164" fontId="63" fillId="0" borderId="115" xfId="317" applyNumberFormat="1" applyFont="1" applyBorder="1" applyAlignment="1">
      <alignment horizontal="right"/>
    </xf>
    <xf numFmtId="164" fontId="63" fillId="0" borderId="116" xfId="317" applyNumberFormat="1" applyFont="1" applyBorder="1" applyAlignment="1">
      <alignment horizontal="right"/>
    </xf>
    <xf numFmtId="9" fontId="63" fillId="0" borderId="31" xfId="834" applyFont="1" applyBorder="1"/>
    <xf numFmtId="0" fontId="63" fillId="0" borderId="49" xfId="0" applyFont="1" applyBorder="1" applyAlignment="1">
      <alignment horizontal="left"/>
    </xf>
    <xf numFmtId="0" fontId="63" fillId="0" borderId="50" xfId="0" applyFont="1" applyBorder="1" applyAlignment="1">
      <alignment horizontal="left"/>
    </xf>
    <xf numFmtId="164" fontId="70" fillId="0" borderId="50" xfId="317" applyNumberFormat="1" applyFont="1" applyBorder="1" applyAlignment="1">
      <alignment horizontal="right"/>
    </xf>
    <xf numFmtId="164" fontId="71" fillId="0" borderId="66" xfId="317" applyNumberFormat="1" applyFont="1" applyBorder="1" applyAlignment="1">
      <alignment horizontal="right"/>
    </xf>
    <xf numFmtId="164" fontId="63" fillId="0" borderId="67" xfId="317" applyNumberFormat="1" applyFont="1" applyBorder="1" applyAlignment="1">
      <alignment horizontal="right"/>
    </xf>
    <xf numFmtId="164" fontId="63" fillId="0" borderId="50" xfId="317" applyNumberFormat="1" applyFont="1" applyBorder="1" applyAlignment="1">
      <alignment horizontal="right"/>
    </xf>
    <xf numFmtId="164" fontId="63" fillId="0" borderId="117" xfId="317" applyNumberFormat="1" applyFont="1" applyBorder="1" applyAlignment="1">
      <alignment horizontal="right"/>
    </xf>
    <xf numFmtId="164" fontId="63" fillId="0" borderId="118" xfId="317" applyNumberFormat="1" applyFont="1" applyBorder="1" applyAlignment="1">
      <alignment horizontal="right"/>
    </xf>
    <xf numFmtId="9" fontId="63" fillId="0" borderId="50" xfId="834" applyFont="1" applyBorder="1"/>
    <xf numFmtId="0" fontId="82" fillId="0" borderId="27" xfId="0" applyFont="1" applyBorder="1" applyAlignment="1">
      <alignment horizontal="left"/>
    </xf>
    <xf numFmtId="0" fontId="82" fillId="0" borderId="0" xfId="0" applyFont="1" applyAlignment="1">
      <alignment horizontal="left"/>
    </xf>
    <xf numFmtId="9" fontId="82" fillId="0" borderId="0" xfId="834" applyFont="1" applyAlignment="1">
      <alignment horizontal="right"/>
    </xf>
    <xf numFmtId="9" fontId="82" fillId="0" borderId="36" xfId="834" applyFont="1" applyBorder="1" applyAlignment="1">
      <alignment horizontal="right"/>
    </xf>
    <xf numFmtId="9" fontId="82" fillId="0" borderId="37" xfId="834" applyFont="1" applyBorder="1" applyAlignment="1">
      <alignment horizontal="right"/>
    </xf>
    <xf numFmtId="9" fontId="82" fillId="0" borderId="114" xfId="834" applyFont="1" applyBorder="1" applyAlignment="1">
      <alignment horizontal="right"/>
    </xf>
    <xf numFmtId="9" fontId="82" fillId="0" borderId="94" xfId="834" applyFont="1" applyBorder="1" applyAlignment="1">
      <alignment horizontal="right"/>
    </xf>
    <xf numFmtId="9" fontId="82" fillId="0" borderId="0" xfId="834" applyFont="1"/>
    <xf numFmtId="0" fontId="82" fillId="0" borderId="89" xfId="0" applyFont="1" applyBorder="1"/>
    <xf numFmtId="0" fontId="82" fillId="0" borderId="38" xfId="0" applyFont="1" applyBorder="1" applyAlignment="1">
      <alignment horizontal="left"/>
    </xf>
    <xf numFmtId="0" fontId="82" fillId="0" borderId="39" xfId="0" applyFont="1" applyBorder="1" applyAlignment="1">
      <alignment horizontal="left"/>
    </xf>
    <xf numFmtId="164" fontId="82" fillId="0" borderId="39" xfId="317" applyNumberFormat="1" applyFont="1" applyBorder="1" applyAlignment="1">
      <alignment horizontal="right"/>
    </xf>
    <xf numFmtId="164" fontId="82" fillId="0" borderId="40" xfId="317" applyNumberFormat="1" applyFont="1" applyBorder="1" applyAlignment="1">
      <alignment horizontal="right"/>
    </xf>
    <xf numFmtId="164" fontId="82" fillId="0" borderId="41" xfId="317" applyNumberFormat="1" applyFont="1" applyBorder="1" applyAlignment="1">
      <alignment horizontal="right"/>
    </xf>
    <xf numFmtId="164" fontId="82" fillId="0" borderId="119" xfId="317" applyNumberFormat="1" applyFont="1" applyBorder="1" applyAlignment="1">
      <alignment horizontal="right"/>
    </xf>
    <xf numFmtId="164" fontId="82" fillId="0" borderId="95" xfId="317" applyNumberFormat="1" applyFont="1" applyBorder="1" applyAlignment="1">
      <alignment horizontal="right"/>
    </xf>
    <xf numFmtId="164" fontId="82" fillId="0" borderId="39" xfId="317" applyNumberFormat="1" applyFont="1" applyBorder="1"/>
    <xf numFmtId="9" fontId="82" fillId="0" borderId="39" xfId="834" applyFont="1" applyBorder="1"/>
    <xf numFmtId="0" fontId="82" fillId="0" borderId="96" xfId="0" applyFont="1" applyBorder="1"/>
    <xf numFmtId="0" fontId="63" fillId="0" borderId="114" xfId="0" applyFont="1" applyBorder="1"/>
    <xf numFmtId="164" fontId="63" fillId="0" borderId="120" xfId="317" applyNumberFormat="1" applyFont="1" applyBorder="1" applyAlignment="1">
      <alignment horizontal="right"/>
    </xf>
    <xf numFmtId="0" fontId="63" fillId="0" borderId="68" xfId="0" applyFont="1" applyBorder="1" applyAlignment="1">
      <alignment horizontal="left"/>
    </xf>
    <xf numFmtId="0" fontId="63" fillId="0" borderId="69" xfId="0" applyFont="1" applyBorder="1" applyAlignment="1">
      <alignment horizontal="left"/>
    </xf>
    <xf numFmtId="164" fontId="63" fillId="0" borderId="69" xfId="317" applyNumberFormat="1" applyFont="1" applyBorder="1" applyAlignment="1">
      <alignment horizontal="right"/>
    </xf>
    <xf numFmtId="164" fontId="83" fillId="0" borderId="69" xfId="317" applyNumberFormat="1" applyFont="1" applyBorder="1" applyAlignment="1">
      <alignment horizontal="right"/>
    </xf>
    <xf numFmtId="164" fontId="83" fillId="0" borderId="70" xfId="317" applyNumberFormat="1" applyFont="1" applyBorder="1" applyAlignment="1">
      <alignment horizontal="right"/>
    </xf>
    <xf numFmtId="164" fontId="77" fillId="0" borderId="71" xfId="317" applyNumberFormat="1" applyFont="1" applyBorder="1" applyAlignment="1">
      <alignment horizontal="right"/>
    </xf>
    <xf numFmtId="164" fontId="77" fillId="0" borderId="69" xfId="317" applyNumberFormat="1" applyFont="1" applyBorder="1" applyAlignment="1">
      <alignment horizontal="right"/>
    </xf>
    <xf numFmtId="164" fontId="77" fillId="0" borderId="121" xfId="317" applyNumberFormat="1" applyFont="1" applyBorder="1" applyAlignment="1">
      <alignment horizontal="right"/>
    </xf>
    <xf numFmtId="164" fontId="63" fillId="0" borderId="122" xfId="317" applyNumberFormat="1" applyFont="1" applyBorder="1" applyAlignment="1">
      <alignment horizontal="right"/>
    </xf>
    <xf numFmtId="164" fontId="63" fillId="0" borderId="69" xfId="317" applyNumberFormat="1" applyFont="1" applyBorder="1"/>
    <xf numFmtId="9" fontId="63" fillId="0" borderId="69" xfId="834" applyFont="1" applyBorder="1"/>
    <xf numFmtId="0" fontId="63" fillId="0" borderId="123" xfId="0" applyFont="1" applyBorder="1"/>
    <xf numFmtId="0" fontId="63" fillId="0" borderId="72" xfId="0" applyFont="1" applyBorder="1" applyAlignment="1">
      <alignment horizontal="left"/>
    </xf>
    <xf numFmtId="0" fontId="63" fillId="0" borderId="73" xfId="0" applyFont="1" applyBorder="1" applyAlignment="1">
      <alignment horizontal="left"/>
    </xf>
    <xf numFmtId="164" fontId="63" fillId="0" borderId="73" xfId="317" applyNumberFormat="1" applyFont="1" applyBorder="1" applyAlignment="1">
      <alignment horizontal="right"/>
    </xf>
    <xf numFmtId="164" fontId="83" fillId="0" borderId="73" xfId="317" applyNumberFormat="1" applyFont="1" applyBorder="1" applyAlignment="1">
      <alignment horizontal="right"/>
    </xf>
    <xf numFmtId="164" fontId="83" fillId="0" borderId="74" xfId="317" applyNumberFormat="1" applyFont="1" applyBorder="1" applyAlignment="1">
      <alignment horizontal="right"/>
    </xf>
    <xf numFmtId="164" fontId="83" fillId="0" borderId="75" xfId="317" applyNumberFormat="1" applyFont="1" applyBorder="1" applyAlignment="1">
      <alignment horizontal="right"/>
    </xf>
    <xf numFmtId="164" fontId="63" fillId="0" borderId="124" xfId="317" applyNumberFormat="1" applyFont="1" applyBorder="1" applyAlignment="1">
      <alignment horizontal="right"/>
    </xf>
    <xf numFmtId="164" fontId="63" fillId="0" borderId="125" xfId="317" applyNumberFormat="1" applyFont="1" applyBorder="1" applyAlignment="1">
      <alignment horizontal="right"/>
    </xf>
    <xf numFmtId="164" fontId="63" fillId="0" borderId="73" xfId="317" applyNumberFormat="1" applyFont="1" applyBorder="1"/>
    <xf numFmtId="9" fontId="63" fillId="0" borderId="73" xfId="834" applyFont="1" applyBorder="1"/>
    <xf numFmtId="0" fontId="63" fillId="0" borderId="126" xfId="0" applyFont="1" applyBorder="1"/>
    <xf numFmtId="164" fontId="84" fillId="0" borderId="0" xfId="317" applyNumberFormat="1" applyFont="1"/>
    <xf numFmtId="164" fontId="63" fillId="0" borderId="127" xfId="317" applyNumberFormat="1" applyFont="1" applyBorder="1"/>
    <xf numFmtId="164" fontId="83" fillId="0" borderId="62" xfId="317" applyNumberFormat="1" applyFont="1" applyBorder="1" applyAlignment="1">
      <alignment horizontal="right"/>
    </xf>
    <xf numFmtId="164" fontId="83" fillId="0" borderId="63" xfId="317" applyNumberFormat="1" applyFont="1" applyBorder="1" applyAlignment="1">
      <alignment horizontal="right"/>
    </xf>
    <xf numFmtId="43" fontId="77" fillId="0" borderId="64" xfId="317" applyFont="1" applyBorder="1" applyAlignment="1">
      <alignment horizontal="right"/>
    </xf>
    <xf numFmtId="43" fontId="63" fillId="0" borderId="62" xfId="317" applyFont="1" applyBorder="1" applyAlignment="1">
      <alignment horizontal="right"/>
    </xf>
    <xf numFmtId="43" fontId="63" fillId="0" borderId="77" xfId="0" applyNumberFormat="1" applyFont="1" applyBorder="1"/>
    <xf numFmtId="164" fontId="81" fillId="0" borderId="94" xfId="0" applyNumberFormat="1" applyFont="1" applyBorder="1"/>
    <xf numFmtId="43" fontId="81" fillId="0" borderId="94" xfId="317" applyFont="1" applyBorder="1"/>
    <xf numFmtId="43" fontId="64" fillId="60" borderId="0" xfId="317" applyFont="1" applyFill="1"/>
    <xf numFmtId="164" fontId="65" fillId="0" borderId="0" xfId="317" applyNumberFormat="1" applyFont="1"/>
    <xf numFmtId="164" fontId="66" fillId="0" borderId="0" xfId="317" applyNumberFormat="1" applyFont="1"/>
    <xf numFmtId="164" fontId="77" fillId="0" borderId="77" xfId="0" applyNumberFormat="1" applyFont="1" applyBorder="1"/>
    <xf numFmtId="164" fontId="77" fillId="0" borderId="77" xfId="317" applyNumberFormat="1" applyFont="1" applyBorder="1"/>
    <xf numFmtId="43" fontId="0" fillId="0" borderId="0" xfId="0" applyNumberFormat="1"/>
    <xf numFmtId="0" fontId="77" fillId="0" borderId="0" xfId="0" applyFont="1"/>
    <xf numFmtId="0" fontId="67" fillId="64" borderId="81" xfId="0" applyFont="1" applyFill="1" applyBorder="1"/>
    <xf numFmtId="164" fontId="67" fillId="60" borderId="82" xfId="317" applyNumberFormat="1" applyFont="1" applyFill="1" applyBorder="1"/>
    <xf numFmtId="164" fontId="67" fillId="62" borderId="81" xfId="317" applyNumberFormat="1" applyFont="1" applyFill="1" applyBorder="1"/>
    <xf numFmtId="0" fontId="84" fillId="63" borderId="0" xfId="0" applyFont="1" applyFill="1"/>
    <xf numFmtId="164" fontId="63" fillId="0" borderId="0" xfId="317" applyNumberFormat="1" applyFont="1" applyAlignment="1">
      <alignment horizontal="center"/>
    </xf>
    <xf numFmtId="0" fontId="87" fillId="63" borderId="26" xfId="0" applyFont="1" applyFill="1" applyBorder="1"/>
    <xf numFmtId="43" fontId="87" fillId="63" borderId="26" xfId="317" applyFont="1" applyFill="1" applyBorder="1"/>
    <xf numFmtId="164" fontId="2" fillId="63" borderId="84" xfId="317" applyNumberFormat="1" applyFill="1" applyBorder="1"/>
    <xf numFmtId="164" fontId="2" fillId="63" borderId="26" xfId="317" applyNumberFormat="1" applyFill="1" applyBorder="1"/>
    <xf numFmtId="0" fontId="81" fillId="63" borderId="0" xfId="0" applyFont="1" applyFill="1"/>
    <xf numFmtId="0" fontId="88" fillId="63" borderId="0" xfId="0" applyFont="1" applyFill="1"/>
    <xf numFmtId="164" fontId="66" fillId="63" borderId="0" xfId="317" applyNumberFormat="1" applyFont="1" applyFill="1"/>
    <xf numFmtId="164" fontId="81" fillId="0" borderId="83" xfId="317" applyNumberFormat="1" applyFont="1" applyBorder="1"/>
    <xf numFmtId="164" fontId="81" fillId="0" borderId="0" xfId="317" applyNumberFormat="1" applyFont="1"/>
    <xf numFmtId="0" fontId="81" fillId="0" borderId="31" xfId="0" applyFont="1" applyBorder="1"/>
    <xf numFmtId="43" fontId="81" fillId="0" borderId="31" xfId="317" applyFont="1" applyBorder="1"/>
    <xf numFmtId="172" fontId="81" fillId="0" borderId="85" xfId="317" applyNumberFormat="1" applyFont="1" applyBorder="1"/>
    <xf numFmtId="172" fontId="81" fillId="0" borderId="31" xfId="317" applyNumberFormat="1" applyFont="1" applyBorder="1"/>
    <xf numFmtId="164" fontId="81" fillId="0" borderId="83" xfId="317" applyNumberFormat="1" applyFont="1" applyBorder="1" applyAlignment="1">
      <alignment horizontal="right"/>
    </xf>
    <xf numFmtId="164" fontId="81" fillId="0" borderId="85" xfId="317" applyNumberFormat="1" applyFont="1" applyBorder="1"/>
    <xf numFmtId="164" fontId="81" fillId="0" borderId="31" xfId="317" applyNumberFormat="1" applyFont="1" applyBorder="1"/>
    <xf numFmtId="164" fontId="64" fillId="0" borderId="0" xfId="317" applyNumberFormat="1" applyFont="1"/>
    <xf numFmtId="164" fontId="63" fillId="0" borderId="83" xfId="317" applyNumberFormat="1" applyFont="1" applyBorder="1" applyAlignment="1">
      <alignment horizontal="right"/>
    </xf>
    <xf numFmtId="164" fontId="22" fillId="0" borderId="22" xfId="1" applyNumberFormat="1" applyFont="1" applyFill="1" applyBorder="1" applyAlignment="1">
      <alignment horizontal="center" wrapText="1"/>
    </xf>
    <xf numFmtId="0" fontId="22" fillId="0" borderId="23" xfId="28" applyFont="1" applyFill="1" applyBorder="1" applyAlignment="1">
      <alignment horizontal="center" wrapText="1"/>
    </xf>
    <xf numFmtId="0" fontId="22" fillId="0" borderId="24" xfId="28" applyFont="1" applyFill="1" applyBorder="1" applyAlignment="1">
      <alignment horizontal="center" wrapText="1"/>
    </xf>
    <xf numFmtId="0" fontId="22" fillId="0" borderId="22" xfId="28" applyFont="1" applyFill="1" applyBorder="1" applyAlignment="1">
      <alignment horizontal="center" wrapText="1"/>
    </xf>
    <xf numFmtId="0" fontId="67" fillId="34" borderId="3" xfId="0" applyFont="1" applyFill="1" applyBorder="1"/>
    <xf numFmtId="164" fontId="74" fillId="34" borderId="3" xfId="317" applyNumberFormat="1" applyFont="1" applyFill="1" applyBorder="1"/>
    <xf numFmtId="0" fontId="74" fillId="34" borderId="3" xfId="0" applyFont="1" applyFill="1" applyBorder="1"/>
    <xf numFmtId="43" fontId="75" fillId="0" borderId="26" xfId="317" applyFont="1" applyBorder="1" applyAlignment="1">
      <alignment horizontal="right"/>
    </xf>
    <xf numFmtId="172" fontId="70" fillId="0" borderId="43" xfId="317" applyNumberFormat="1" applyFont="1" applyBorder="1" applyAlignment="1">
      <alignment horizontal="right"/>
    </xf>
    <xf numFmtId="172" fontId="71" fillId="0" borderId="97" xfId="317" applyNumberFormat="1" applyFont="1" applyBorder="1" applyAlignment="1">
      <alignment horizontal="right"/>
    </xf>
    <xf numFmtId="172" fontId="72" fillId="0" borderId="98" xfId="317" applyNumberFormat="1" applyFont="1" applyBorder="1" applyAlignment="1">
      <alignment horizontal="right"/>
    </xf>
    <xf numFmtId="172" fontId="70" fillId="0" borderId="44" xfId="317" applyNumberFormat="1" applyFont="1" applyBorder="1" applyAlignment="1">
      <alignment horizontal="right"/>
    </xf>
    <xf numFmtId="172" fontId="71" fillId="0" borderId="100" xfId="317" applyNumberFormat="1" applyFont="1" applyBorder="1" applyAlignment="1">
      <alignment horizontal="right"/>
    </xf>
    <xf numFmtId="172" fontId="72" fillId="0" borderId="101" xfId="317" applyNumberFormat="1" applyFont="1" applyBorder="1" applyAlignment="1">
      <alignment horizontal="right"/>
    </xf>
    <xf numFmtId="172" fontId="70" fillId="0" borderId="46" xfId="317" applyNumberFormat="1" applyFont="1" applyBorder="1" applyAlignment="1">
      <alignment horizontal="right"/>
    </xf>
    <xf numFmtId="172" fontId="70" fillId="0" borderId="47" xfId="317" applyNumberFormat="1" applyFont="1" applyBorder="1" applyAlignment="1">
      <alignment horizontal="right"/>
    </xf>
    <xf numFmtId="172" fontId="71" fillId="0" borderId="105" xfId="317" applyNumberFormat="1" applyFont="1" applyBorder="1" applyAlignment="1">
      <alignment horizontal="right"/>
    </xf>
    <xf numFmtId="172" fontId="72" fillId="0" borderId="106" xfId="317" applyNumberFormat="1" applyFont="1" applyBorder="1" applyAlignment="1">
      <alignment horizontal="right"/>
    </xf>
    <xf numFmtId="172" fontId="70" fillId="0" borderId="37" xfId="317" applyNumberFormat="1" applyFont="1" applyBorder="1" applyAlignment="1">
      <alignment horizontal="right"/>
    </xf>
    <xf numFmtId="172" fontId="70" fillId="0" borderId="41" xfId="317" applyNumberFormat="1" applyFont="1" applyBorder="1" applyAlignment="1">
      <alignment horizontal="right"/>
    </xf>
    <xf numFmtId="0" fontId="72" fillId="0" borderId="48" xfId="0" applyFont="1" applyBorder="1"/>
    <xf numFmtId="164" fontId="74" fillId="34" borderId="129" xfId="317" applyNumberFormat="1" applyFont="1" applyFill="1" applyBorder="1"/>
    <xf numFmtId="0" fontId="67" fillId="34" borderId="128" xfId="0" applyFont="1" applyFill="1" applyBorder="1"/>
    <xf numFmtId="0" fontId="63" fillId="65" borderId="128" xfId="0" applyFont="1" applyFill="1" applyBorder="1"/>
    <xf numFmtId="0" fontId="63" fillId="0" borderId="3" xfId="0" applyFont="1" applyBorder="1"/>
    <xf numFmtId="43" fontId="63" fillId="0" borderId="3" xfId="0" applyNumberFormat="1" applyFont="1" applyBorder="1"/>
    <xf numFmtId="0" fontId="67" fillId="64" borderId="81" xfId="0" applyFont="1" applyFill="1" applyBorder="1" applyAlignment="1">
      <alignment wrapText="1"/>
    </xf>
    <xf numFmtId="179" fontId="63" fillId="69" borderId="0" xfId="0" applyNumberFormat="1" applyFont="1" applyFill="1"/>
    <xf numFmtId="164" fontId="77" fillId="0" borderId="0" xfId="317" applyNumberFormat="1" applyFont="1"/>
    <xf numFmtId="2" fontId="85" fillId="70" borderId="0" xfId="331" applyNumberFormat="1" applyFont="1" applyFill="1"/>
    <xf numFmtId="179" fontId="81" fillId="0" borderId="0" xfId="0" applyNumberFormat="1" applyFont="1"/>
    <xf numFmtId="179" fontId="81" fillId="0" borderId="31" xfId="0" applyNumberFormat="1" applyFont="1" applyBorder="1"/>
    <xf numFmtId="179" fontId="63" fillId="0" borderId="0" xfId="0" applyNumberFormat="1" applyFont="1"/>
    <xf numFmtId="179" fontId="87" fillId="63" borderId="26" xfId="0" applyNumberFormat="1" applyFont="1" applyFill="1" applyBorder="1"/>
    <xf numFmtId="179" fontId="88" fillId="63" borderId="0" xfId="0" applyNumberFormat="1" applyFont="1" applyFill="1"/>
    <xf numFmtId="0" fontId="63" fillId="71" borderId="0" xfId="0" applyFont="1" applyFill="1"/>
    <xf numFmtId="164" fontId="85" fillId="70" borderId="0" xfId="317" applyNumberFormat="1" applyFont="1" applyFill="1"/>
    <xf numFmtId="0" fontId="94" fillId="0" borderId="0" xfId="0" applyFont="1"/>
    <xf numFmtId="179" fontId="63" fillId="0" borderId="3" xfId="0" applyNumberFormat="1" applyFont="1" applyBorder="1"/>
    <xf numFmtId="43" fontId="63" fillId="0" borderId="3" xfId="317" applyFont="1" applyBorder="1"/>
    <xf numFmtId="164" fontId="63" fillId="0" borderId="3" xfId="317" applyNumberFormat="1" applyFont="1" applyBorder="1"/>
  </cellXfs>
  <cellStyles count="981">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752475</xdr:colOff>
      <xdr:row>1</xdr:row>
      <xdr:rowOff>152400</xdr:rowOff>
    </xdr:from>
    <xdr:to>
      <xdr:col>9</xdr:col>
      <xdr:colOff>85725</xdr:colOff>
      <xdr:row>3</xdr:row>
      <xdr:rowOff>152400</xdr:rowOff>
    </xdr:to>
    <xdr:sp macro="" textlink="">
      <xdr:nvSpPr>
        <xdr:cNvPr id="2" name="TextBox 1">
          <a:extLst>
            <a:ext uri="{FF2B5EF4-FFF2-40B4-BE49-F238E27FC236}">
              <a16:creationId xmlns:a16="http://schemas.microsoft.com/office/drawing/2014/main" id="{01C5A0A0-742F-47AC-BC7A-E8B98606C9E8}"/>
            </a:ext>
          </a:extLst>
        </xdr:cNvPr>
        <xdr:cNvSpPr txBox="1"/>
      </xdr:nvSpPr>
      <xdr:spPr>
        <a:xfrm>
          <a:off x="3829050" y="314325"/>
          <a:ext cx="3609975" cy="4095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Cells highlighed in orange</a:t>
          </a:r>
          <a:r>
            <a:rPr lang="en-US" sz="1000" baseline="0"/>
            <a:t> indicate an FTE rated minimally effective; position may be filled by someone else in FY20. </a:t>
          </a:r>
          <a:endParaRPr lang="en-US" sz="1000"/>
        </a:p>
      </xdr:txBody>
    </xdr:sp>
    <xdr:clientData/>
  </xdr:twoCellAnchor>
  <xdr:twoCellAnchor>
    <xdr:from>
      <xdr:col>9</xdr:col>
      <xdr:colOff>238125</xdr:colOff>
      <xdr:row>1</xdr:row>
      <xdr:rowOff>152400</xdr:rowOff>
    </xdr:from>
    <xdr:to>
      <xdr:col>14</xdr:col>
      <xdr:colOff>485775</xdr:colOff>
      <xdr:row>3</xdr:row>
      <xdr:rowOff>152400</xdr:rowOff>
    </xdr:to>
    <xdr:sp macro="" textlink="">
      <xdr:nvSpPr>
        <xdr:cNvPr id="3" name="TextBox 2">
          <a:extLst>
            <a:ext uri="{FF2B5EF4-FFF2-40B4-BE49-F238E27FC236}">
              <a16:creationId xmlns:a16="http://schemas.microsoft.com/office/drawing/2014/main" id="{AF2443AD-1B66-428B-AF75-18BFBCE389C7}"/>
            </a:ext>
          </a:extLst>
        </xdr:cNvPr>
        <xdr:cNvSpPr txBox="1"/>
      </xdr:nvSpPr>
      <xdr:spPr>
        <a:xfrm>
          <a:off x="7591425" y="314325"/>
          <a:ext cx="3248025" cy="4095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SY19-20 text in </a:t>
          </a:r>
          <a:r>
            <a:rPr lang="en-US" sz="1000" b="1"/>
            <a:t>bolded</a:t>
          </a:r>
          <a:r>
            <a:rPr lang="en-US" sz="1000" b="1" baseline="0"/>
            <a:t> black</a:t>
          </a:r>
          <a:r>
            <a:rPr lang="en-US" sz="1000" b="0" baseline="0"/>
            <a:t> has been confirmed by the school. All </a:t>
          </a:r>
          <a:r>
            <a:rPr lang="en-US" sz="1000" b="1" baseline="0">
              <a:solidFill>
                <a:srgbClr val="00B050"/>
              </a:solidFill>
            </a:rPr>
            <a:t>green text </a:t>
          </a:r>
          <a:r>
            <a:rPr lang="en-US" sz="1000" b="0" baseline="0"/>
            <a:t>is based on salary inflation (xx%)</a:t>
          </a: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OARD%20APPROVED%20-%20IDEA%20SY19-20%20v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
      <sheetName val="Dashboard"/>
      <sheetName val="Report"/>
      <sheetName val="FAR"/>
      <sheetName val="ERROR"/>
      <sheetName val="COMP"/>
      <sheetName val="DP"/>
      <sheetName val="POP"/>
      <sheetName val="PPF Inputs"/>
      <sheetName val="Rev-Loc"/>
      <sheetName val="NCLB,IDEA"/>
      <sheetName val="Rev-Fed"/>
      <sheetName val="Rev-Oth"/>
      <sheetName val="STAFF"/>
      <sheetName val="Exp-Per"/>
      <sheetName val="VENDORS"/>
      <sheetName val="Exp-Occ"/>
      <sheetName val="Exp-Stu"/>
      <sheetName val="Exp-Ofc"/>
      <sheetName val="Exp-BS"/>
      <sheetName val="Cap Lease"/>
      <sheetName val="Loan"/>
      <sheetName val="DEP"/>
      <sheetName val="IS1"/>
      <sheetName val="BS1"/>
      <sheetName val="ReportPVT"/>
      <sheetName val="CY1"/>
      <sheetName val="Data"/>
      <sheetName val="DATABS"/>
      <sheetName val="Templates"/>
      <sheetName val="SETUP"/>
      <sheetName val="Charts"/>
      <sheetName val="Accounts"/>
      <sheetName val="Calendarization"/>
      <sheetName val="CompsChart"/>
      <sheetName val="Blacklist"/>
      <sheetName val="Icons"/>
      <sheetName val="Log"/>
    </sheetNames>
    <sheetDataSet>
      <sheetData sheetId="0"/>
      <sheetData sheetId="1"/>
      <sheetData sheetId="2"/>
      <sheetData sheetId="3"/>
      <sheetData sheetId="4"/>
      <sheetData sheetId="5"/>
      <sheetData sheetId="6"/>
      <sheetData sheetId="7">
        <row r="86">
          <cell r="H86">
            <v>100.93</v>
          </cell>
          <cell r="I86">
            <v>80.02</v>
          </cell>
          <cell r="J86">
            <v>115.1</v>
          </cell>
          <cell r="K86">
            <v>134.22999999999999</v>
          </cell>
          <cell r="L86">
            <v>125.4</v>
          </cell>
          <cell r="M86">
            <v>125.4</v>
          </cell>
          <cell r="N86">
            <v>125.4</v>
          </cell>
          <cell r="O86">
            <v>125.4</v>
          </cell>
          <cell r="P86">
            <v>125.4</v>
          </cell>
          <cell r="Q86">
            <v>125.4</v>
          </cell>
          <cell r="R86">
            <v>125.4</v>
          </cell>
          <cell r="S86">
            <v>125.4</v>
          </cell>
          <cell r="T86">
            <v>125.4</v>
          </cell>
          <cell r="U86">
            <v>125.4</v>
          </cell>
          <cell r="V86">
            <v>125.4</v>
          </cell>
          <cell r="W86">
            <v>125.4</v>
          </cell>
          <cell r="X86">
            <v>125.4</v>
          </cell>
          <cell r="Y86">
            <v>125.4</v>
          </cell>
          <cell r="Z86">
            <v>125.4</v>
          </cell>
          <cell r="AA86">
            <v>125.4</v>
          </cell>
          <cell r="AB86">
            <v>125.4</v>
          </cell>
          <cell r="AC86">
            <v>125.4</v>
          </cell>
          <cell r="AD86">
            <v>125.4</v>
          </cell>
          <cell r="AE86">
            <v>125.4</v>
          </cell>
          <cell r="AF86">
            <v>125.4</v>
          </cell>
          <cell r="AG86">
            <v>125.4</v>
          </cell>
          <cell r="AH86">
            <v>125.4</v>
          </cell>
          <cell r="AI86">
            <v>125.4</v>
          </cell>
          <cell r="AJ86">
            <v>125.4</v>
          </cell>
          <cell r="AK86">
            <v>125.4</v>
          </cell>
          <cell r="AL86">
            <v>125.4</v>
          </cell>
          <cell r="AM86">
            <v>125.4</v>
          </cell>
          <cell r="AN86">
            <v>125.4</v>
          </cell>
          <cell r="AO86">
            <v>125.4</v>
          </cell>
          <cell r="AP86">
            <v>125.4</v>
          </cell>
          <cell r="AQ86">
            <v>125.4</v>
          </cell>
          <cell r="AR86">
            <v>125.4</v>
          </cell>
          <cell r="AS86">
            <v>125.4</v>
          </cell>
          <cell r="AT86">
            <v>125.4</v>
          </cell>
          <cell r="AU86">
            <v>125.4</v>
          </cell>
          <cell r="AV86">
            <v>125.4</v>
          </cell>
          <cell r="AW86">
            <v>125.4</v>
          </cell>
          <cell r="AX86">
            <v>125.4</v>
          </cell>
          <cell r="AY86">
            <v>125.4</v>
          </cell>
          <cell r="AZ86">
            <v>125.4</v>
          </cell>
        </row>
        <row r="103">
          <cell r="H103">
            <v>4</v>
          </cell>
          <cell r="I103">
            <v>7</v>
          </cell>
          <cell r="J103">
            <v>6</v>
          </cell>
          <cell r="K103">
            <v>7</v>
          </cell>
          <cell r="L103">
            <v>7</v>
          </cell>
          <cell r="M103">
            <v>7</v>
          </cell>
          <cell r="N103">
            <v>7</v>
          </cell>
          <cell r="O103">
            <v>7</v>
          </cell>
          <cell r="P103">
            <v>7</v>
          </cell>
          <cell r="Q103">
            <v>7</v>
          </cell>
          <cell r="R103">
            <v>7</v>
          </cell>
          <cell r="S103">
            <v>7</v>
          </cell>
          <cell r="T103">
            <v>7</v>
          </cell>
          <cell r="U103">
            <v>7</v>
          </cell>
          <cell r="V103">
            <v>7</v>
          </cell>
          <cell r="W103">
            <v>7</v>
          </cell>
          <cell r="X103">
            <v>7</v>
          </cell>
          <cell r="Y103">
            <v>7</v>
          </cell>
          <cell r="Z103">
            <v>7</v>
          </cell>
          <cell r="AA103">
            <v>7</v>
          </cell>
          <cell r="AB103">
            <v>7</v>
          </cell>
          <cell r="AC103">
            <v>7</v>
          </cell>
          <cell r="AD103">
            <v>7</v>
          </cell>
          <cell r="AE103">
            <v>7</v>
          </cell>
          <cell r="AF103">
            <v>7</v>
          </cell>
          <cell r="AG103">
            <v>7</v>
          </cell>
          <cell r="AH103">
            <v>7</v>
          </cell>
          <cell r="AI103">
            <v>7</v>
          </cell>
          <cell r="AJ103">
            <v>7</v>
          </cell>
          <cell r="AK103">
            <v>7</v>
          </cell>
          <cell r="AL103">
            <v>7</v>
          </cell>
          <cell r="AM103">
            <v>7</v>
          </cell>
          <cell r="AN103">
            <v>7</v>
          </cell>
          <cell r="AO103">
            <v>7</v>
          </cell>
          <cell r="AP103">
            <v>7</v>
          </cell>
          <cell r="AQ103">
            <v>7</v>
          </cell>
          <cell r="AR103">
            <v>7</v>
          </cell>
          <cell r="AS103">
            <v>7</v>
          </cell>
          <cell r="AT103">
            <v>7</v>
          </cell>
          <cell r="AU103">
            <v>7</v>
          </cell>
          <cell r="AV103">
            <v>7</v>
          </cell>
          <cell r="AW103">
            <v>7</v>
          </cell>
          <cell r="AX103">
            <v>7</v>
          </cell>
          <cell r="AY103">
            <v>7</v>
          </cell>
          <cell r="AZ103">
            <v>7</v>
          </cell>
        </row>
        <row r="116">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sheetData>
      <sheetData sheetId="8"/>
      <sheetData sheetId="9"/>
      <sheetData sheetId="10"/>
      <sheetData sheetId="11"/>
      <sheetData sheetId="12"/>
      <sheetData sheetId="13"/>
      <sheetData sheetId="14">
        <row r="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D7" t="str">
            <v>IDEA PCS</v>
          </cell>
        </row>
        <row r="10">
          <cell r="D10">
            <v>2.5</v>
          </cell>
        </row>
        <row r="18">
          <cell r="H18" t="str">
            <v>SY15-16</v>
          </cell>
          <cell r="I18" t="str">
            <v>Past</v>
          </cell>
        </row>
        <row r="19">
          <cell r="H19" t="str">
            <v>SY16-17</v>
          </cell>
          <cell r="I19" t="str">
            <v>Past</v>
          </cell>
        </row>
        <row r="20">
          <cell r="H20" t="str">
            <v>SY17-18</v>
          </cell>
          <cell r="I20" t="str">
            <v>Past</v>
          </cell>
        </row>
        <row r="21">
          <cell r="H21" t="str">
            <v>SY18-19</v>
          </cell>
          <cell r="I21" t="str">
            <v>Current</v>
          </cell>
        </row>
        <row r="22">
          <cell r="H22" t="str">
            <v>SY19-20</v>
          </cell>
          <cell r="I22" t="str">
            <v>Future</v>
          </cell>
        </row>
        <row r="23">
          <cell r="H23" t="str">
            <v>SY20-21</v>
          </cell>
          <cell r="I23" t="str">
            <v>Future</v>
          </cell>
        </row>
        <row r="24">
          <cell r="H24" t="str">
            <v>SY21-22</v>
          </cell>
          <cell r="I24" t="str">
            <v>Future</v>
          </cell>
        </row>
        <row r="25">
          <cell r="H25" t="str">
            <v>SY22-23</v>
          </cell>
          <cell r="I25" t="str">
            <v>Future</v>
          </cell>
        </row>
        <row r="26">
          <cell r="H26" t="str">
            <v>SY23-24</v>
          </cell>
          <cell r="I26" t="str">
            <v>Future</v>
          </cell>
        </row>
        <row r="27">
          <cell r="H27" t="str">
            <v>SY24-25</v>
          </cell>
          <cell r="I27" t="str">
            <v>Future</v>
          </cell>
        </row>
        <row r="28">
          <cell r="H28" t="str">
            <v>SY25-26</v>
          </cell>
          <cell r="I28" t="str">
            <v>Future</v>
          </cell>
        </row>
        <row r="29">
          <cell r="H29" t="str">
            <v>SY26-27</v>
          </cell>
          <cell r="I29" t="str">
            <v>Future</v>
          </cell>
        </row>
        <row r="30">
          <cell r="H30" t="str">
            <v>SY27-28</v>
          </cell>
          <cell r="I30" t="str">
            <v>Future</v>
          </cell>
        </row>
        <row r="31">
          <cell r="H31" t="str">
            <v>SY28-29</v>
          </cell>
          <cell r="I31" t="str">
            <v>Future</v>
          </cell>
        </row>
        <row r="32">
          <cell r="H32" t="str">
            <v>SY29-30</v>
          </cell>
          <cell r="I32" t="str">
            <v>Future</v>
          </cell>
        </row>
        <row r="33">
          <cell r="H33" t="str">
            <v>SY30-31</v>
          </cell>
          <cell r="I33" t="str">
            <v>Future</v>
          </cell>
        </row>
        <row r="34">
          <cell r="H34" t="str">
            <v>SY31-32</v>
          </cell>
          <cell r="I34" t="str">
            <v>Future</v>
          </cell>
        </row>
        <row r="35">
          <cell r="H35" t="str">
            <v>SY32-33</v>
          </cell>
          <cell r="I35" t="str">
            <v>Future</v>
          </cell>
        </row>
        <row r="36">
          <cell r="H36" t="str">
            <v>SY33-34</v>
          </cell>
          <cell r="I36" t="str">
            <v>Future</v>
          </cell>
        </row>
        <row r="37">
          <cell r="H37" t="str">
            <v>SY34-35</v>
          </cell>
          <cell r="I37" t="str">
            <v>Future</v>
          </cell>
        </row>
        <row r="38">
          <cell r="H38" t="str">
            <v>SY35-36</v>
          </cell>
          <cell r="I38" t="str">
            <v>Future</v>
          </cell>
        </row>
        <row r="39">
          <cell r="H39" t="str">
            <v>SY36-37</v>
          </cell>
          <cell r="I39" t="str">
            <v>Future</v>
          </cell>
        </row>
        <row r="40">
          <cell r="H40" t="str">
            <v>SY37-38</v>
          </cell>
          <cell r="I40" t="str">
            <v>Future</v>
          </cell>
        </row>
        <row r="41">
          <cell r="H41" t="str">
            <v>SY38-39</v>
          </cell>
          <cell r="I41" t="str">
            <v>Future</v>
          </cell>
        </row>
        <row r="42">
          <cell r="H42" t="str">
            <v>SY39-40</v>
          </cell>
          <cell r="I42" t="str">
            <v>Future</v>
          </cell>
        </row>
        <row r="43">
          <cell r="H43" t="str">
            <v>SY40-41</v>
          </cell>
          <cell r="I43" t="str">
            <v>Future</v>
          </cell>
        </row>
        <row r="44">
          <cell r="H44" t="str">
            <v>SY41-42</v>
          </cell>
          <cell r="I44" t="str">
            <v>Future</v>
          </cell>
        </row>
        <row r="45">
          <cell r="H45" t="str">
            <v>SY42-43</v>
          </cell>
          <cell r="I45" t="str">
            <v>Future</v>
          </cell>
        </row>
        <row r="46">
          <cell r="H46" t="str">
            <v>SY43-44</v>
          </cell>
          <cell r="I46" t="str">
            <v>Future</v>
          </cell>
        </row>
        <row r="47">
          <cell r="H47" t="str">
            <v>SY44-45</v>
          </cell>
          <cell r="I47" t="str">
            <v>Future</v>
          </cell>
        </row>
        <row r="48">
          <cell r="H48" t="str">
            <v>SY45-46</v>
          </cell>
          <cell r="I48" t="str">
            <v>Future</v>
          </cell>
        </row>
        <row r="49">
          <cell r="H49" t="str">
            <v>SY46-47</v>
          </cell>
          <cell r="I49" t="str">
            <v>Future</v>
          </cell>
        </row>
        <row r="50">
          <cell r="H50" t="str">
            <v>SY47-48</v>
          </cell>
          <cell r="I50" t="str">
            <v>Future</v>
          </cell>
        </row>
        <row r="51">
          <cell r="H51" t="str">
            <v>SY48-49</v>
          </cell>
          <cell r="I51" t="str">
            <v>Future</v>
          </cell>
        </row>
        <row r="52">
          <cell r="H52" t="str">
            <v>SY49-50</v>
          </cell>
          <cell r="I52" t="str">
            <v>Future</v>
          </cell>
        </row>
        <row r="53">
          <cell r="H53" t="str">
            <v>SY50-51</v>
          </cell>
          <cell r="I53" t="str">
            <v>Future</v>
          </cell>
        </row>
        <row r="54">
          <cell r="H54" t="str">
            <v>SY51-52</v>
          </cell>
          <cell r="I54" t="str">
            <v>Future</v>
          </cell>
        </row>
        <row r="55">
          <cell r="H55" t="str">
            <v>SY52-53</v>
          </cell>
          <cell r="I55" t="str">
            <v>Future</v>
          </cell>
        </row>
        <row r="56">
          <cell r="H56" t="str">
            <v>SY53-54</v>
          </cell>
          <cell r="I56" t="str">
            <v>Future</v>
          </cell>
        </row>
        <row r="57">
          <cell r="H57" t="str">
            <v>SY54-55</v>
          </cell>
          <cell r="I57" t="str">
            <v>Future</v>
          </cell>
        </row>
        <row r="58">
          <cell r="H58" t="str">
            <v>SY55-56</v>
          </cell>
          <cell r="I58" t="str">
            <v>Future</v>
          </cell>
        </row>
        <row r="59">
          <cell r="H59" t="str">
            <v>SY56-57</v>
          </cell>
          <cell r="I59" t="str">
            <v>Future</v>
          </cell>
        </row>
        <row r="60">
          <cell r="H60" t="str">
            <v>SY57-58</v>
          </cell>
          <cell r="I60" t="str">
            <v>Future</v>
          </cell>
        </row>
        <row r="61">
          <cell r="H61" t="str">
            <v>SY58-59</v>
          </cell>
          <cell r="I61" t="str">
            <v>Future</v>
          </cell>
        </row>
        <row r="62">
          <cell r="H62" t="str">
            <v>SY59-60</v>
          </cell>
          <cell r="I62" t="str">
            <v>Future</v>
          </cell>
        </row>
      </sheetData>
      <sheetData sheetId="31"/>
      <sheetData sheetId="32">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1001 · PayPal</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1006 · Eagle Bank Operating 1820</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1010 · Federal grants</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1020 · Savings</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1023 · Eagle Bank Escrow 5253</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1024 · Eagle Bank Money Market 8956</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1030 · Certificate of deposit</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1040 · Investment accounts</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1050 · Petty cash</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8">
          <cell r="D18" t="str">
            <v>1060 · BB&amp;T Construction</v>
          </cell>
          <cell r="F18" t="str">
            <v>01 Cash and Cash Equivalents</v>
          </cell>
          <cell r="G18" t="str">
            <v>01 Cash and Cash Equivalents</v>
          </cell>
          <cell r="H18" t="str">
            <v>Cash</v>
          </cell>
          <cell r="I18" t="str">
            <v>00 Cash</v>
          </cell>
          <cell r="J18" t="str">
            <v>100 Instruction</v>
          </cell>
          <cell r="K18" t="str">
            <v>100 Object</v>
          </cell>
          <cell r="L18" t="str">
            <v>1 Instruction</v>
          </cell>
          <cell r="M18" t="str">
            <v>Site 1</v>
          </cell>
        </row>
        <row r="19">
          <cell r="D19" t="str">
            <v>1064 · (Restricted) Wilmington Trust</v>
          </cell>
          <cell r="F19" t="str">
            <v>01 Cash and Cash Equivalents</v>
          </cell>
          <cell r="G19" t="str">
            <v>01 Cash and Cash Equivalents</v>
          </cell>
          <cell r="H19" t="str">
            <v>Cash</v>
          </cell>
          <cell r="I19" t="str">
            <v>00 Cash</v>
          </cell>
          <cell r="J19" t="str">
            <v>100 Instruction</v>
          </cell>
          <cell r="K19" t="str">
            <v>100 Object</v>
          </cell>
          <cell r="L19" t="str">
            <v>1 Instruction</v>
          </cell>
          <cell r="M19" t="str">
            <v>Site 1</v>
          </cell>
        </row>
        <row r="20">
          <cell r="D20" t="str">
            <v>1099 · AnyBill Transfer</v>
          </cell>
          <cell r="F20" t="str">
            <v>01 Cash and Cash Equivalents</v>
          </cell>
          <cell r="G20" t="str">
            <v>01 Cash and Cash Equivalents</v>
          </cell>
          <cell r="H20" t="str">
            <v>Cash</v>
          </cell>
          <cell r="I20" t="str">
            <v>00 Cash</v>
          </cell>
          <cell r="J20" t="str">
            <v>100 Instruction</v>
          </cell>
          <cell r="K20" t="str">
            <v>100 Object</v>
          </cell>
          <cell r="L20" t="str">
            <v>1 Instruction</v>
          </cell>
          <cell r="M20" t="str">
            <v>Site 1</v>
          </cell>
        </row>
        <row r="22">
          <cell r="D22" t="str">
            <v>1100 · Accounts receivable</v>
          </cell>
          <cell r="E22" t="str">
            <v>For QBO clients, only A/R account. For QBD clients, A/R for per-pupil funding.</v>
          </cell>
          <cell r="F22" t="str">
            <v>02 Accounts Receivable</v>
          </cell>
          <cell r="G22" t="str">
            <v>02 Accounts Receivables</v>
          </cell>
          <cell r="H22" t="str">
            <v>Working Capital</v>
          </cell>
          <cell r="I22" t="str">
            <v>04 Other Operating Activities</v>
          </cell>
          <cell r="J22" t="str">
            <v>100 Instruction</v>
          </cell>
          <cell r="K22" t="str">
            <v>100 Object</v>
          </cell>
          <cell r="L22" t="str">
            <v>1 Instruction</v>
          </cell>
          <cell r="M22" t="str">
            <v>Site 1</v>
          </cell>
          <cell r="N22" t="str">
            <v>None</v>
          </cell>
          <cell r="O22" t="str">
            <v>None</v>
          </cell>
        </row>
        <row r="23">
          <cell r="D23" t="str">
            <v>1120 · Other local receivable</v>
          </cell>
          <cell r="E23" t="str">
            <v>A/R for HSA, OSSE grants</v>
          </cell>
          <cell r="F23" t="str">
            <v>02 Accounts Receivable</v>
          </cell>
          <cell r="G23" t="str">
            <v>02 Accounts Receivables</v>
          </cell>
          <cell r="H23" t="str">
            <v>Working Capital</v>
          </cell>
          <cell r="I23" t="str">
            <v>04 Other Operating Activities</v>
          </cell>
          <cell r="J23" t="str">
            <v>100 Instruction</v>
          </cell>
          <cell r="K23" t="str">
            <v>100 Object</v>
          </cell>
          <cell r="L23" t="str">
            <v>1 Instruction</v>
          </cell>
          <cell r="M23" t="str">
            <v>Site 1</v>
          </cell>
          <cell r="N23" t="str">
            <v>None</v>
          </cell>
          <cell r="O23" t="str">
            <v>None</v>
          </cell>
        </row>
        <row r="25">
          <cell r="D25" t="str">
            <v>1200 · NCLB receivable</v>
          </cell>
          <cell r="E25" t="str">
            <v>A/R for NCLB</v>
          </cell>
          <cell r="F25" t="str">
            <v>02 Accounts Receivable</v>
          </cell>
          <cell r="G25" t="str">
            <v>02 Accounts Receivables</v>
          </cell>
          <cell r="H25" t="str">
            <v>Working Capital</v>
          </cell>
          <cell r="I25" t="str">
            <v>04 Other Operating Activities</v>
          </cell>
          <cell r="J25" t="str">
            <v>100 Instruction</v>
          </cell>
          <cell r="K25" t="str">
            <v>100 Object</v>
          </cell>
          <cell r="L25" t="str">
            <v>1 Instruction</v>
          </cell>
          <cell r="M25" t="str">
            <v>Site 1</v>
          </cell>
          <cell r="N25" t="str">
            <v>None</v>
          </cell>
          <cell r="O25" t="str">
            <v>None</v>
          </cell>
        </row>
        <row r="26">
          <cell r="D26" t="str">
            <v>1201 · IDEA receivable</v>
          </cell>
          <cell r="E26" t="str">
            <v>A/R for IDEA</v>
          </cell>
          <cell r="F26" t="str">
            <v>02 Accounts Receivable</v>
          </cell>
          <cell r="G26" t="str">
            <v>02 Accounts Receivables</v>
          </cell>
          <cell r="H26" t="str">
            <v>Working Capital</v>
          </cell>
          <cell r="I26" t="str">
            <v>04 Other Operating Activities</v>
          </cell>
          <cell r="J26" t="str">
            <v>100 Instruction</v>
          </cell>
          <cell r="K26" t="str">
            <v>100 Object</v>
          </cell>
          <cell r="L26" t="str">
            <v>1 Instruction</v>
          </cell>
          <cell r="M26" t="str">
            <v>Site 1</v>
          </cell>
          <cell r="N26" t="str">
            <v>None</v>
          </cell>
          <cell r="O26" t="str">
            <v>None</v>
          </cell>
        </row>
        <row r="27">
          <cell r="D27" t="str">
            <v>1210 · Title Vb receivable</v>
          </cell>
          <cell r="E27" t="str">
            <v>A/R for Title Vb</v>
          </cell>
          <cell r="F27" t="str">
            <v>02 Accounts Receivable</v>
          </cell>
          <cell r="G27" t="str">
            <v>02 Accounts Receivables</v>
          </cell>
          <cell r="H27" t="str">
            <v>Working Capital</v>
          </cell>
          <cell r="I27" t="str">
            <v>04 Other Operating Activities</v>
          </cell>
          <cell r="J27" t="str">
            <v>100 Instruction</v>
          </cell>
          <cell r="K27" t="str">
            <v>100 Object</v>
          </cell>
          <cell r="L27" t="str">
            <v>1 Instruction</v>
          </cell>
          <cell r="M27" t="str">
            <v>Site 1</v>
          </cell>
          <cell r="N27" t="str">
            <v>None</v>
          </cell>
          <cell r="O27" t="str">
            <v>None</v>
          </cell>
        </row>
        <row r="28">
          <cell r="D28" t="str">
            <v>1220 · Supplemental grants receivable</v>
          </cell>
          <cell r="E28" t="str">
            <v>Do not use</v>
          </cell>
          <cell r="F28" t="str">
            <v>02 Accounts Receivable</v>
          </cell>
          <cell r="G28" t="str">
            <v>02 Accounts Receivables</v>
          </cell>
          <cell r="H28" t="str">
            <v>Working Capital</v>
          </cell>
          <cell r="I28" t="str">
            <v>04 Other Operating Activities</v>
          </cell>
          <cell r="J28" t="str">
            <v>100 Instruction</v>
          </cell>
          <cell r="K28" t="str">
            <v>100 Object</v>
          </cell>
          <cell r="L28" t="str">
            <v>1 Instruction</v>
          </cell>
          <cell r="M28" t="str">
            <v>Site 1</v>
          </cell>
          <cell r="N28" t="str">
            <v>None</v>
          </cell>
          <cell r="O28" t="str">
            <v>None</v>
          </cell>
        </row>
        <row r="29">
          <cell r="D29" t="str">
            <v>1230 · Comp federal grants receivable</v>
          </cell>
          <cell r="E29" t="str">
            <v>A/R for OSSE grants such Replication, SOAR, Best Practice</v>
          </cell>
          <cell r="F29" t="str">
            <v>02 Accounts Receivable</v>
          </cell>
          <cell r="G29" t="str">
            <v>02 Accounts Receivables</v>
          </cell>
          <cell r="H29" t="str">
            <v>Working Capital</v>
          </cell>
          <cell r="I29" t="str">
            <v>04 Other Operating Activities</v>
          </cell>
          <cell r="J29" t="str">
            <v>100 Instruction</v>
          </cell>
          <cell r="K29" t="str">
            <v>100 Object</v>
          </cell>
          <cell r="L29" t="str">
            <v>1 Instruction</v>
          </cell>
          <cell r="M29" t="str">
            <v>Site 1</v>
          </cell>
          <cell r="N29" t="str">
            <v>None</v>
          </cell>
          <cell r="O29" t="str">
            <v>None</v>
          </cell>
        </row>
        <row r="30">
          <cell r="D30" t="str">
            <v>1240 · National food prog receivable</v>
          </cell>
          <cell r="E30" t="str">
            <v>A/R for NSLP and other food programs</v>
          </cell>
          <cell r="F30" t="str">
            <v>02 Accounts Receivable</v>
          </cell>
          <cell r="G30" t="str">
            <v>02 Accounts Receivables</v>
          </cell>
          <cell r="H30" t="str">
            <v>Working Capital</v>
          </cell>
          <cell r="I30" t="str">
            <v>04 Other Operating Activities</v>
          </cell>
          <cell r="J30" t="str">
            <v>100 Instruction</v>
          </cell>
          <cell r="K30" t="str">
            <v>100 Object</v>
          </cell>
          <cell r="L30" t="str">
            <v>1 Instruction</v>
          </cell>
          <cell r="M30" t="str">
            <v>Site 1</v>
          </cell>
          <cell r="N30" t="str">
            <v>None</v>
          </cell>
          <cell r="O30" t="str">
            <v>None</v>
          </cell>
        </row>
        <row r="32">
          <cell r="D32" t="str">
            <v>1300 · Grants receivable</v>
          </cell>
          <cell r="E32" t="str">
            <v>A/R for grants</v>
          </cell>
          <cell r="F32" t="str">
            <v>02 Accounts Receivable</v>
          </cell>
          <cell r="G32" t="str">
            <v>02 Accounts Receivables</v>
          </cell>
          <cell r="H32" t="str">
            <v>Working Capital</v>
          </cell>
          <cell r="I32" t="str">
            <v>04 Other Operating Activities</v>
          </cell>
          <cell r="J32" t="str">
            <v>100 Instruction</v>
          </cell>
          <cell r="K32" t="str">
            <v>100 Object</v>
          </cell>
          <cell r="L32" t="str">
            <v>1 Instruction</v>
          </cell>
          <cell r="M32" t="str">
            <v>Site 1</v>
          </cell>
          <cell r="N32" t="str">
            <v>None</v>
          </cell>
          <cell r="O32" t="str">
            <v>None</v>
          </cell>
        </row>
        <row r="33">
          <cell r="D33" t="str">
            <v>1310 · Discounts on long-term grants</v>
          </cell>
          <cell r="E33" t="str">
            <v>A contra account to discount long-term grants paid in installments for the time value of money (Present Value). This is amortized using the interest method over the life of the grant.</v>
          </cell>
          <cell r="F33" t="str">
            <v>02 Accounts Receivable</v>
          </cell>
          <cell r="G33" t="str">
            <v>02 Accounts Receivables</v>
          </cell>
          <cell r="H33" t="str">
            <v>Working Capital</v>
          </cell>
          <cell r="I33" t="str">
            <v>04 Other Operating Activities</v>
          </cell>
          <cell r="J33" t="str">
            <v>100 Instruction</v>
          </cell>
          <cell r="K33" t="str">
            <v>100 Object</v>
          </cell>
          <cell r="L33" t="str">
            <v>1 Instruction</v>
          </cell>
          <cell r="M33" t="str">
            <v>Site 1</v>
          </cell>
          <cell r="N33" t="str">
            <v>None</v>
          </cell>
          <cell r="O33" t="str">
            <v>None</v>
          </cell>
        </row>
        <row r="34">
          <cell r="D34" t="str">
            <v>1320 · Pledges receivable</v>
          </cell>
          <cell r="E34" t="str">
            <v>A/R for pledges</v>
          </cell>
          <cell r="F34" t="str">
            <v>02 Accounts Receivable</v>
          </cell>
          <cell r="G34" t="str">
            <v>02 Accounts Receivables</v>
          </cell>
          <cell r="H34" t="str">
            <v>Working Capital</v>
          </cell>
          <cell r="I34" t="str">
            <v>04 Other Operating Activities</v>
          </cell>
          <cell r="J34" t="str">
            <v>100 Instruction</v>
          </cell>
          <cell r="K34" t="str">
            <v>100 Object</v>
          </cell>
          <cell r="L34" t="str">
            <v>1 Instruction</v>
          </cell>
          <cell r="M34" t="str">
            <v>Site 1</v>
          </cell>
          <cell r="N34" t="str">
            <v>None</v>
          </cell>
          <cell r="O34" t="str">
            <v>None</v>
          </cell>
        </row>
        <row r="35">
          <cell r="D35" t="str">
            <v>1330 · Allowance for doubtful pledges</v>
          </cell>
          <cell r="F35" t="str">
            <v>02 Accounts Receivable</v>
          </cell>
          <cell r="G35" t="str">
            <v>02 Accounts Receivables</v>
          </cell>
          <cell r="H35" t="str">
            <v>Working Capital</v>
          </cell>
          <cell r="I35" t="str">
            <v>04 Other Operating Activities</v>
          </cell>
          <cell r="J35" t="str">
            <v>100 Instruction</v>
          </cell>
          <cell r="K35" t="str">
            <v>100 Object</v>
          </cell>
          <cell r="L35" t="str">
            <v>1 Instruction</v>
          </cell>
          <cell r="M35" t="str">
            <v>Site 1</v>
          </cell>
          <cell r="N35" t="str">
            <v>None</v>
          </cell>
          <cell r="O35" t="str">
            <v>None</v>
          </cell>
        </row>
        <row r="36">
          <cell r="D36" t="str">
            <v>1340 · Discounts for long-term pledges</v>
          </cell>
          <cell r="F36" t="str">
            <v>02 Accounts Receivable</v>
          </cell>
          <cell r="G36" t="str">
            <v>02 Accounts Receivables</v>
          </cell>
          <cell r="H36" t="str">
            <v>Working Capital</v>
          </cell>
          <cell r="I36" t="str">
            <v>04 Other Operating Activities</v>
          </cell>
          <cell r="J36" t="str">
            <v>100 Instruction</v>
          </cell>
          <cell r="K36" t="str">
            <v>100 Object</v>
          </cell>
          <cell r="L36" t="str">
            <v>1 Instruction</v>
          </cell>
          <cell r="M36" t="str">
            <v>Site 1</v>
          </cell>
          <cell r="N36" t="str">
            <v>None</v>
          </cell>
          <cell r="O36" t="str">
            <v>None</v>
          </cell>
        </row>
        <row r="37">
          <cell r="D37" t="str">
            <v>1350 · Paid lunch receivable</v>
          </cell>
          <cell r="E37" t="str">
            <v>A/R for paid lunch from students/parent.</v>
          </cell>
          <cell r="F37" t="str">
            <v>02 Accounts Receivable</v>
          </cell>
          <cell r="G37" t="str">
            <v>02 Accounts Receivables</v>
          </cell>
          <cell r="H37" t="str">
            <v>Working Capital</v>
          </cell>
          <cell r="I37" t="str">
            <v>04 Other Operating Activities</v>
          </cell>
          <cell r="J37" t="str">
            <v>100 Instruction</v>
          </cell>
          <cell r="K37" t="str">
            <v>100 Object</v>
          </cell>
          <cell r="L37" t="str">
            <v>1 Instruction</v>
          </cell>
          <cell r="M37" t="str">
            <v>Site 1</v>
          </cell>
          <cell r="N37" t="str">
            <v>None</v>
          </cell>
          <cell r="O37" t="str">
            <v>None</v>
          </cell>
        </row>
        <row r="38">
          <cell r="D38" t="str">
            <v>1380 · Other receivable</v>
          </cell>
          <cell r="E38" t="str">
            <v>A/R for revenue not categorized elsewhere. Ex: rent receivable</v>
          </cell>
          <cell r="F38" t="str">
            <v>02 Accounts Receivable</v>
          </cell>
          <cell r="G38" t="str">
            <v>02 Accounts Receivables</v>
          </cell>
          <cell r="H38" t="str">
            <v>Working Capital</v>
          </cell>
          <cell r="I38" t="str">
            <v>04 Other Operating Activities</v>
          </cell>
          <cell r="J38" t="str">
            <v>100 Instruction</v>
          </cell>
          <cell r="K38" t="str">
            <v>100 Object</v>
          </cell>
          <cell r="L38" t="str">
            <v>1 Instruction</v>
          </cell>
          <cell r="M38" t="str">
            <v>Site 1</v>
          </cell>
          <cell r="N38" t="str">
            <v>None</v>
          </cell>
          <cell r="O38" t="str">
            <v>None</v>
          </cell>
        </row>
        <row r="39">
          <cell r="D39" t="str">
            <v>1399 · Undeposited Funds</v>
          </cell>
          <cell r="E39" t="str">
            <v>Quickbooks desktop account, do not use</v>
          </cell>
          <cell r="F39" t="str">
            <v>02 Accounts Receivable</v>
          </cell>
          <cell r="G39" t="str">
            <v>02 Accounts Receivables</v>
          </cell>
          <cell r="H39" t="str">
            <v>Working Capital</v>
          </cell>
          <cell r="I39" t="str">
            <v>04 Other Operating Activities</v>
          </cell>
          <cell r="J39" t="str">
            <v>100 Instruction</v>
          </cell>
          <cell r="K39" t="str">
            <v>100 Object</v>
          </cell>
          <cell r="L39" t="str">
            <v>1 Instruction</v>
          </cell>
          <cell r="M39" t="str">
            <v>Site 1</v>
          </cell>
          <cell r="N39" t="str">
            <v>None</v>
          </cell>
          <cell r="O39" t="str">
            <v>None</v>
          </cell>
        </row>
        <row r="41">
          <cell r="D41" t="str">
            <v>1400 · Prepaid expenses</v>
          </cell>
          <cell r="E41" t="str">
            <v>Prepaid expenses. For schools that need to submit quarterly financials to bank, only record prepaid for a current fiscal year expense that is above $12k. Otherwise, only use this account as we approach year end. This account should be reconciled monthly.</v>
          </cell>
          <cell r="F41" t="str">
            <v>03 Other Current Assets</v>
          </cell>
          <cell r="G41" t="str">
            <v>03 Prepaid Expenses</v>
          </cell>
          <cell r="H41" t="str">
            <v>Working Capital</v>
          </cell>
          <cell r="I41" t="str">
            <v>04 Other Operating Activities</v>
          </cell>
          <cell r="J41" t="str">
            <v>100 Instruction</v>
          </cell>
          <cell r="K41" t="str">
            <v>100 Object</v>
          </cell>
          <cell r="L41" t="str">
            <v>1 Instruction</v>
          </cell>
          <cell r="M41" t="str">
            <v>Site 1</v>
          </cell>
          <cell r="N41" t="str">
            <v>None</v>
          </cell>
          <cell r="O41" t="str">
            <v>None</v>
          </cell>
        </row>
        <row r="42">
          <cell r="D42" t="str">
            <v>1410 · Deposits</v>
          </cell>
          <cell r="E42" t="str">
            <v>Deposits on fixed assets, utilities contracts, etc. This account should be reconciled monthly.</v>
          </cell>
          <cell r="F42" t="str">
            <v>03 Other Current Assets</v>
          </cell>
          <cell r="G42" t="str">
            <v>04 Other Current Assets</v>
          </cell>
          <cell r="H42" t="str">
            <v>Working Capital</v>
          </cell>
          <cell r="I42" t="str">
            <v>04 Other Operating Activities</v>
          </cell>
          <cell r="J42" t="str">
            <v>100 Instruction</v>
          </cell>
          <cell r="K42" t="str">
            <v>100 Object</v>
          </cell>
          <cell r="L42" t="str">
            <v>1 Instruction</v>
          </cell>
          <cell r="M42" t="str">
            <v>Site 1</v>
          </cell>
          <cell r="N42" t="str">
            <v>None</v>
          </cell>
          <cell r="O42" t="str">
            <v>None</v>
          </cell>
        </row>
        <row r="43">
          <cell r="D43" t="str">
            <v>1420 · Deferred rent asset</v>
          </cell>
          <cell r="E43">
            <v>0</v>
          </cell>
          <cell r="F43" t="str">
            <v>13 Rental Deductions</v>
          </cell>
          <cell r="G43" t="str">
            <v>04 Other Current Assets</v>
          </cell>
          <cell r="H43" t="str">
            <v>Working Capital</v>
          </cell>
          <cell r="I43" t="str">
            <v>04 Other Operating Activities</v>
          </cell>
          <cell r="J43" t="str">
            <v>100 Instruction</v>
          </cell>
          <cell r="K43" t="str">
            <v>100 Object</v>
          </cell>
          <cell r="L43" t="str">
            <v>1 Instruction</v>
          </cell>
          <cell r="M43" t="str">
            <v>Site 1</v>
          </cell>
          <cell r="N43" t="str">
            <v>None</v>
          </cell>
          <cell r="O43" t="str">
            <v>None</v>
          </cell>
        </row>
        <row r="44">
          <cell r="D44" t="str">
            <v>1430 · Employee advances</v>
          </cell>
          <cell r="E44" t="str">
            <v>Advances/loans given to employees.</v>
          </cell>
          <cell r="F44" t="str">
            <v>03 Other Current Assets</v>
          </cell>
          <cell r="G44" t="str">
            <v>04 Other Current Assets</v>
          </cell>
          <cell r="H44" t="str">
            <v>Working Capital</v>
          </cell>
          <cell r="I44" t="str">
            <v>04 Other Operating Activities</v>
          </cell>
          <cell r="J44" t="str">
            <v>100 Instruction</v>
          </cell>
          <cell r="K44" t="str">
            <v>100 Object</v>
          </cell>
          <cell r="L44" t="str">
            <v>1 Instruction</v>
          </cell>
          <cell r="M44" t="str">
            <v>Site 1</v>
          </cell>
          <cell r="N44" t="str">
            <v>Exp-BS</v>
          </cell>
          <cell r="O44" t="str">
            <v>ExpPerStudent</v>
          </cell>
        </row>
        <row r="46">
          <cell r="D46" t="str">
            <v>1500 · Tsf to (frm) entity</v>
          </cell>
          <cell r="E46" t="str">
            <v>This account is only used at multi-QB schools, such as DCP and ELH. The account shows the due to/due from between the entities.</v>
          </cell>
          <cell r="F46" t="str">
            <v>04 Intercompany Transfers</v>
          </cell>
          <cell r="G46" t="str">
            <v>04 Other Current Assets</v>
          </cell>
          <cell r="H46" t="str">
            <v>Transfer</v>
          </cell>
          <cell r="I46" t="str">
            <v>04 Other Operating Activities</v>
          </cell>
          <cell r="J46" t="str">
            <v>100 Instruction</v>
          </cell>
          <cell r="K46" t="str">
            <v>100 Object</v>
          </cell>
          <cell r="L46" t="str">
            <v>1 Instruction</v>
          </cell>
          <cell r="M46" t="str">
            <v>Site 1</v>
          </cell>
          <cell r="N46" t="str">
            <v>None</v>
          </cell>
          <cell r="O46" t="str">
            <v>None</v>
          </cell>
        </row>
        <row r="47">
          <cell r="D47" t="str">
            <v>1598 · Remove from operations</v>
          </cell>
          <cell r="F47" t="str">
            <v>04 Intercompany Transfers</v>
          </cell>
          <cell r="G47" t="str">
            <v>04 Other Current Assets</v>
          </cell>
          <cell r="H47" t="str">
            <v>Transfer</v>
          </cell>
          <cell r="I47" t="str">
            <v>04 Other Operating Activities</v>
          </cell>
          <cell r="J47" t="str">
            <v>100 Instruction</v>
          </cell>
          <cell r="K47" t="str">
            <v>100 Object</v>
          </cell>
          <cell r="L47" t="str">
            <v>1 Instruction</v>
          </cell>
          <cell r="M47" t="str">
            <v>Site 1</v>
          </cell>
          <cell r="N47" t="str">
            <v>None</v>
          </cell>
          <cell r="O47" t="str">
            <v>None</v>
          </cell>
        </row>
        <row r="48">
          <cell r="D48" t="str">
            <v>1599 · Add to facilities</v>
          </cell>
          <cell r="F48" t="str">
            <v>04 Intercompany Transfers</v>
          </cell>
          <cell r="G48" t="str">
            <v>04 Other Current Assets</v>
          </cell>
          <cell r="H48" t="str">
            <v>Transfer</v>
          </cell>
          <cell r="I48" t="str">
            <v>10 Facilities Project Adjustments</v>
          </cell>
          <cell r="J48" t="str">
            <v>100 Instruction</v>
          </cell>
          <cell r="K48" t="str">
            <v>100 Object</v>
          </cell>
          <cell r="L48" t="str">
            <v>1 Instruction</v>
          </cell>
          <cell r="M48" t="str">
            <v>Site 1</v>
          </cell>
          <cell r="N48" t="str">
            <v>None</v>
          </cell>
          <cell r="O48" t="str">
            <v>None</v>
          </cell>
        </row>
        <row r="50">
          <cell r="D50" t="str">
            <v>1600 · FF&amp;E</v>
          </cell>
          <cell r="E50"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50" t="str">
            <v>12 Operating Fixed Assets, Net</v>
          </cell>
          <cell r="G50" t="str">
            <v>11 Property, Building And Equipment, Net</v>
          </cell>
          <cell r="H50" t="str">
            <v>Fixed Assets</v>
          </cell>
          <cell r="I50" t="str">
            <v>02 Operating Fixed Assets</v>
          </cell>
          <cell r="J50" t="str">
            <v>100 Instruction</v>
          </cell>
          <cell r="K50" t="str">
            <v>100 Object</v>
          </cell>
          <cell r="L50" t="str">
            <v>1 Instruction</v>
          </cell>
          <cell r="M50" t="str">
            <v>Site 1</v>
          </cell>
          <cell r="N50" t="str">
            <v>Exp-BS</v>
          </cell>
          <cell r="O50" t="str">
            <v>BSOpAsset</v>
          </cell>
        </row>
        <row r="51">
          <cell r="D51" t="str">
            <v>1610 · FF&amp;E - Support</v>
          </cell>
          <cell r="E51" t="str">
            <v>***Account is no longer in use</v>
          </cell>
          <cell r="F51" t="str">
            <v>12 Operating Fixed Assets, Net</v>
          </cell>
          <cell r="G51" t="str">
            <v>11 Property, Building And Equipment, Net</v>
          </cell>
          <cell r="H51" t="str">
            <v>Fixed Assets</v>
          </cell>
          <cell r="I51" t="str">
            <v>02 Operating Fixed Assets</v>
          </cell>
          <cell r="J51" t="str">
            <v>100 Instruction</v>
          </cell>
          <cell r="K51" t="str">
            <v>100 Object</v>
          </cell>
          <cell r="L51" t="str">
            <v>1 Instruction</v>
          </cell>
          <cell r="M51" t="str">
            <v>Site 1</v>
          </cell>
          <cell r="N51" t="str">
            <v>Exp-BS</v>
          </cell>
          <cell r="O51" t="str">
            <v>BSOpAsset</v>
          </cell>
        </row>
        <row r="52">
          <cell r="D52" t="str">
            <v>1620 · Computers</v>
          </cell>
          <cell r="E52" t="str">
            <v>Computer equipment where unit cost &gt; $1,000 or aggregate cost (of same product) is &gt; $5,000. If below threshold, use 9000 or 9100. (Note: Every organization’s capitalization policy may differ slightly. Refer to fiscal policies for exact rules to follow.)</v>
          </cell>
          <cell r="F52" t="str">
            <v>12 Operating Fixed Assets, Net</v>
          </cell>
          <cell r="G52" t="str">
            <v>11 Property, Building And Equipment, Net</v>
          </cell>
          <cell r="H52" t="str">
            <v>Fixed Assets</v>
          </cell>
          <cell r="I52" t="str">
            <v>02 Operating Fixed Assets</v>
          </cell>
          <cell r="J52" t="str">
            <v>100 Instruction</v>
          </cell>
          <cell r="K52" t="str">
            <v>100 Object</v>
          </cell>
          <cell r="L52" t="str">
            <v>1 Instruction</v>
          </cell>
          <cell r="M52" t="str">
            <v>Site 1</v>
          </cell>
          <cell r="N52" t="str">
            <v>Exp-BS</v>
          </cell>
          <cell r="O52" t="str">
            <v>BSOpAsset</v>
          </cell>
        </row>
        <row r="53">
          <cell r="D53" t="str">
            <v>1630 · Computers - Support</v>
          </cell>
          <cell r="E53" t="str">
            <v>***Account is no longer in use</v>
          </cell>
          <cell r="F53" t="str">
            <v>12 Operating Fixed Assets, Net</v>
          </cell>
          <cell r="G53" t="str">
            <v>11 Property, Building And Equipment, Net</v>
          </cell>
          <cell r="H53" t="str">
            <v>Fixed Assets</v>
          </cell>
          <cell r="I53" t="str">
            <v>02 Operating Fixed Assets</v>
          </cell>
          <cell r="J53" t="str">
            <v>100 Instruction</v>
          </cell>
          <cell r="K53" t="str">
            <v>100 Object</v>
          </cell>
          <cell r="L53" t="str">
            <v>1 Instruction</v>
          </cell>
          <cell r="M53" t="str">
            <v>Site 1</v>
          </cell>
          <cell r="N53" t="str">
            <v>Exp-BS</v>
          </cell>
          <cell r="O53" t="str">
            <v>BSOpAsset</v>
          </cell>
        </row>
        <row r="54">
          <cell r="D54" t="str">
            <v>1651 · Capitalized Lease</v>
          </cell>
          <cell r="E54" t="str">
            <v>***Account is no longer in use</v>
          </cell>
          <cell r="F54" t="str">
            <v>12 Operating Fixed Assets, Net</v>
          </cell>
          <cell r="G54" t="str">
            <v>11 Property, Building And Equipment, Net</v>
          </cell>
          <cell r="H54" t="str">
            <v>Fixed Assets</v>
          </cell>
          <cell r="I54" t="str">
            <v>02 Operating Fixed Assets</v>
          </cell>
          <cell r="J54" t="str">
            <v>100 Instruction</v>
          </cell>
          <cell r="K54" t="str">
            <v>100 Object</v>
          </cell>
          <cell r="L54" t="str">
            <v>1 Instruction</v>
          </cell>
          <cell r="M54" t="str">
            <v>Site 1</v>
          </cell>
          <cell r="N54" t="str">
            <v>Exp-BS</v>
          </cell>
          <cell r="O54" t="str">
            <v>BSOpAsset</v>
          </cell>
        </row>
        <row r="55">
          <cell r="D55" t="str">
            <v>1660 · Other operating assets</v>
          </cell>
          <cell r="E55" t="str">
            <v>Capitalized web sites, musical instruments, or any non-facility-related asset that does not fit above</v>
          </cell>
          <cell r="F55" t="str">
            <v>12 Operating Fixed Assets, Net</v>
          </cell>
          <cell r="G55" t="str">
            <v>11 Property, Building And Equipment, Net</v>
          </cell>
          <cell r="H55" t="str">
            <v>Fixed Assets</v>
          </cell>
          <cell r="I55" t="str">
            <v>02 Operating Fixed Assets</v>
          </cell>
          <cell r="J55" t="str">
            <v>100 Instruction</v>
          </cell>
          <cell r="K55" t="str">
            <v>100 Object</v>
          </cell>
          <cell r="L55" t="str">
            <v>1 Instruction</v>
          </cell>
          <cell r="M55" t="str">
            <v>Site 1</v>
          </cell>
          <cell r="N55" t="str">
            <v>Exp-BS</v>
          </cell>
          <cell r="O55" t="str">
            <v>BSOpAsset</v>
          </cell>
        </row>
        <row r="57">
          <cell r="D57" t="str">
            <v>1700 · Accum depr FF&amp;E</v>
          </cell>
          <cell r="E57" t="str">
            <v>Accum depr of 1600</v>
          </cell>
          <cell r="F57" t="str">
            <v>12 Operating Fixed Assets, Net</v>
          </cell>
          <cell r="G57" t="str">
            <v>11 Property, Building And Equipment, Net</v>
          </cell>
          <cell r="H57" t="str">
            <v>Operating Depreciation</v>
          </cell>
          <cell r="I57" t="str">
            <v>01 Add Depreciation</v>
          </cell>
          <cell r="J57" t="str">
            <v>100 Instruction</v>
          </cell>
          <cell r="K57" t="str">
            <v>100 Object</v>
          </cell>
          <cell r="L57" t="str">
            <v>1 Instruction</v>
          </cell>
          <cell r="M57" t="str">
            <v>Site 1</v>
          </cell>
          <cell r="N57" t="str">
            <v>Exp-BS</v>
          </cell>
          <cell r="O57" t="str">
            <v>BSOpDepr</v>
          </cell>
        </row>
        <row r="58">
          <cell r="D58" t="str">
            <v>1710 · Accum Depr - Computers</v>
          </cell>
          <cell r="E58" t="str">
            <v>Accum depr of 1600</v>
          </cell>
          <cell r="F58" t="str">
            <v>12 Operating Fixed Assets, Net</v>
          </cell>
          <cell r="G58" t="str">
            <v>11 Property, Building And Equipment, Net</v>
          </cell>
          <cell r="H58" t="str">
            <v>Operating Depreciation</v>
          </cell>
          <cell r="I58" t="str">
            <v>01 Add Depreciation</v>
          </cell>
          <cell r="J58" t="str">
            <v>100 Instruction</v>
          </cell>
          <cell r="K58" t="str">
            <v>100 Object</v>
          </cell>
          <cell r="L58" t="str">
            <v>1 Instruction</v>
          </cell>
          <cell r="M58" t="str">
            <v>Site 1</v>
          </cell>
          <cell r="N58" t="str">
            <v>Exp-BS</v>
          </cell>
          <cell r="O58" t="str">
            <v>BSOpDepr</v>
          </cell>
        </row>
        <row r="59">
          <cell r="D59" t="str">
            <v>1720 · Accum depr computers</v>
          </cell>
          <cell r="E59" t="str">
            <v>Accum depr of 1620</v>
          </cell>
          <cell r="F59" t="str">
            <v>12 Operating Fixed Assets, Net</v>
          </cell>
          <cell r="G59" t="str">
            <v>11 Property, Building And Equipment, Net</v>
          </cell>
          <cell r="H59" t="str">
            <v>Operating Depreciation</v>
          </cell>
          <cell r="I59" t="str">
            <v>01 Add Depreciation</v>
          </cell>
          <cell r="J59" t="str">
            <v>100 Instruction</v>
          </cell>
          <cell r="K59" t="str">
            <v>100 Object</v>
          </cell>
          <cell r="L59" t="str">
            <v>1 Instruction</v>
          </cell>
          <cell r="M59" t="str">
            <v>Site 1</v>
          </cell>
          <cell r="N59" t="str">
            <v>Exp-BS</v>
          </cell>
          <cell r="O59" t="str">
            <v>BSOpDepr</v>
          </cell>
        </row>
        <row r="60">
          <cell r="D60" t="str">
            <v>1751 · Accum Depr - Cap Lease</v>
          </cell>
          <cell r="E60" t="str">
            <v>Accum depr of 1620</v>
          </cell>
          <cell r="F60" t="str">
            <v>12 Operating Fixed Assets, Net</v>
          </cell>
          <cell r="G60" t="str">
            <v>11 Property, Building And Equipment, Net</v>
          </cell>
          <cell r="H60" t="str">
            <v>Operating Depreciation</v>
          </cell>
          <cell r="I60" t="str">
            <v>01 Add Depreciation</v>
          </cell>
          <cell r="J60" t="str">
            <v>100 Instruction</v>
          </cell>
          <cell r="K60" t="str">
            <v>100 Object</v>
          </cell>
          <cell r="L60" t="str">
            <v>1 Instruction</v>
          </cell>
          <cell r="M60" t="str">
            <v>Site 1</v>
          </cell>
          <cell r="N60" t="str">
            <v>Exp-BS</v>
          </cell>
          <cell r="O60" t="str">
            <v>BSOpDepr</v>
          </cell>
        </row>
        <row r="61">
          <cell r="D61" t="str">
            <v>1760 · Accum depr other oper assets</v>
          </cell>
          <cell r="F61" t="str">
            <v>12 Operating Fixed Assets, Net</v>
          </cell>
          <cell r="G61" t="str">
            <v>11 Property, Building And Equipment, Net</v>
          </cell>
          <cell r="H61" t="str">
            <v>Operating Depreciation</v>
          </cell>
          <cell r="I61" t="str">
            <v>01 Add Depreciation</v>
          </cell>
          <cell r="J61" t="str">
            <v>100 Instruction</v>
          </cell>
          <cell r="K61" t="str">
            <v>100 Object</v>
          </cell>
          <cell r="L61" t="str">
            <v>1 Instruction</v>
          </cell>
          <cell r="M61" t="str">
            <v>Site 1</v>
          </cell>
          <cell r="N61" t="str">
            <v>Exp-BS</v>
          </cell>
          <cell r="O61" t="str">
            <v>BSOpDepr</v>
          </cell>
        </row>
        <row r="63">
          <cell r="D63" t="str">
            <v>1800 · Land</v>
          </cell>
          <cell r="E63" t="str">
            <v>Cost basis for land. Does not get depreciated</v>
          </cell>
          <cell r="F63" t="str">
            <v>11 Facilities, Net</v>
          </cell>
          <cell r="G63" t="str">
            <v>11 Property, Building And Equipment, Net</v>
          </cell>
          <cell r="H63" t="str">
            <v>Facilities</v>
          </cell>
          <cell r="I63" t="str">
            <v>10 Facilities Project Adjustments</v>
          </cell>
          <cell r="J63" t="str">
            <v>100 Instruction</v>
          </cell>
          <cell r="K63" t="str">
            <v>100 Object</v>
          </cell>
          <cell r="L63" t="str">
            <v>1 Instruction</v>
          </cell>
          <cell r="M63" t="str">
            <v>Site 1</v>
          </cell>
          <cell r="N63" t="str">
            <v>Exp-BS</v>
          </cell>
          <cell r="O63" t="str">
            <v>BSFacAsset</v>
          </cell>
        </row>
        <row r="64">
          <cell r="D64" t="str">
            <v>1810 · Buildings, building improvement</v>
          </cell>
          <cell r="E64" t="str">
            <v>Completed facility and all improvements to it</v>
          </cell>
          <cell r="F64" t="str">
            <v>11 Facilities, Net</v>
          </cell>
          <cell r="G64" t="str">
            <v>11 Property, Building And Equipment, Net</v>
          </cell>
          <cell r="H64" t="str">
            <v>Facilities</v>
          </cell>
          <cell r="I64" t="str">
            <v>10 Facilities Project Adjustments</v>
          </cell>
          <cell r="J64" t="str">
            <v>100 Instruction</v>
          </cell>
          <cell r="K64" t="str">
            <v>100 Object</v>
          </cell>
          <cell r="L64" t="str">
            <v>1 Instruction</v>
          </cell>
          <cell r="M64" t="str">
            <v>Site 1</v>
          </cell>
          <cell r="N64" t="str">
            <v>Exp-BS</v>
          </cell>
          <cell r="O64" t="str">
            <v>BSFacAsset</v>
          </cell>
        </row>
        <row r="65">
          <cell r="D65" t="str">
            <v>1811 · Health &amp; Wellness Building</v>
          </cell>
          <cell r="E65" t="str">
            <v>Completed facility and all improvements to it</v>
          </cell>
          <cell r="F65" t="str">
            <v>11 Facilities, Net</v>
          </cell>
          <cell r="G65" t="str">
            <v>11 Property, Building And Equipment, Net</v>
          </cell>
          <cell r="H65" t="str">
            <v>Facilities</v>
          </cell>
          <cell r="I65" t="str">
            <v>03 Buildings</v>
          </cell>
          <cell r="J65" t="str">
            <v>100 Instruction</v>
          </cell>
          <cell r="K65" t="str">
            <v>100 Object</v>
          </cell>
          <cell r="L65" t="str">
            <v>1 Instruction</v>
          </cell>
          <cell r="M65" t="str">
            <v>Site 1</v>
          </cell>
          <cell r="N65" t="str">
            <v>Exp-BS</v>
          </cell>
          <cell r="O65" t="str">
            <v>BSFacAsset</v>
          </cell>
        </row>
        <row r="66">
          <cell r="D66" t="str">
            <v>1820 · Construction in progress</v>
          </cell>
          <cell r="E66" t="str">
            <v>Temporary account using during construction of facility. Balance of this account will grow through facility drawdowns. When building put into service for its intended purpose, move asset to 1810 or 1830 and begin depreciating</v>
          </cell>
          <cell r="F66" t="str">
            <v>11 Facilities, Net</v>
          </cell>
          <cell r="G66" t="str">
            <v>11 Property, Building And Equipment, Net</v>
          </cell>
          <cell r="H66" t="str">
            <v>Facilities</v>
          </cell>
          <cell r="I66" t="str">
            <v>10 Facilities Project Adjustments</v>
          </cell>
          <cell r="J66" t="str">
            <v>100 Instruction</v>
          </cell>
          <cell r="K66" t="str">
            <v>100 Object</v>
          </cell>
          <cell r="L66" t="str">
            <v>1 Instruction</v>
          </cell>
          <cell r="M66" t="str">
            <v>Site 1</v>
          </cell>
          <cell r="N66" t="str">
            <v>Exp-BS</v>
          </cell>
          <cell r="O66" t="str">
            <v>BSFacAsset</v>
          </cell>
        </row>
        <row r="67">
          <cell r="D67" t="str">
            <v>1830 · Leasehold improvements</v>
          </cell>
          <cell r="E67"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67" t="str">
            <v>11 Facilities, Net</v>
          </cell>
          <cell r="G67" t="str">
            <v>11 Property, Building And Equipment, Net</v>
          </cell>
          <cell r="H67" t="str">
            <v>Facilities</v>
          </cell>
          <cell r="I67" t="str">
            <v>10 Facilities Project Adjustments</v>
          </cell>
          <cell r="J67" t="str">
            <v>100 Instruction</v>
          </cell>
          <cell r="K67" t="str">
            <v>100 Object</v>
          </cell>
          <cell r="L67" t="str">
            <v>1 Instruction</v>
          </cell>
          <cell r="M67" t="str">
            <v>Site 1</v>
          </cell>
          <cell r="N67" t="str">
            <v>Exp-BS</v>
          </cell>
          <cell r="O67" t="str">
            <v>BSFacAsset</v>
          </cell>
        </row>
        <row r="68">
          <cell r="D68" t="str">
            <v>1840 · Loan costs</v>
          </cell>
          <cell r="E68" t="str">
            <v>This account is no longer in use, it was replaced by 2700 Senior debt cost &amp; 2710 Sub debt cost</v>
          </cell>
          <cell r="F68" t="str">
            <v>11 Facilities, Net</v>
          </cell>
          <cell r="G68" t="str">
            <v>11 Property, Building And Equipment, Net</v>
          </cell>
          <cell r="H68" t="str">
            <v>Facilities</v>
          </cell>
          <cell r="I68" t="str">
            <v>10 Facilities Project Adjustments</v>
          </cell>
          <cell r="J68" t="str">
            <v>100 Instruction</v>
          </cell>
          <cell r="K68" t="str">
            <v>100 Object</v>
          </cell>
          <cell r="L68" t="str">
            <v>1 Instruction</v>
          </cell>
          <cell r="M68" t="str">
            <v>Site 1</v>
          </cell>
          <cell r="N68" t="str">
            <v>None</v>
          </cell>
          <cell r="O68" t="str">
            <v>None</v>
          </cell>
        </row>
        <row r="69">
          <cell r="D69" t="str">
            <v>1880 · Membership interests</v>
          </cell>
          <cell r="F69" t="str">
            <v>11 Facilities, Net</v>
          </cell>
          <cell r="G69" t="str">
            <v>11 Property, Building And Equipment, Net</v>
          </cell>
          <cell r="H69" t="str">
            <v>Facilities</v>
          </cell>
          <cell r="I69" t="str">
            <v>03 Buildings</v>
          </cell>
          <cell r="J69" t="str">
            <v>100 Instruction</v>
          </cell>
          <cell r="K69" t="str">
            <v>100 Object</v>
          </cell>
          <cell r="L69" t="str">
            <v>1 Instruction</v>
          </cell>
          <cell r="M69" t="str">
            <v>Site 1</v>
          </cell>
          <cell r="N69" t="str">
            <v>None</v>
          </cell>
          <cell r="O69" t="str">
            <v>None</v>
          </cell>
        </row>
        <row r="71">
          <cell r="D71" t="str">
            <v>1900 · Accum depr buildings</v>
          </cell>
          <cell r="E71" t="str">
            <v>Accum depr of 1810</v>
          </cell>
          <cell r="F71" t="str">
            <v>11 Facilities, Net</v>
          </cell>
          <cell r="G71" t="str">
            <v>11 Property, Building And Equipment, Net</v>
          </cell>
          <cell r="H71" t="str">
            <v>Facities Depreciation</v>
          </cell>
          <cell r="I71" t="str">
            <v>01 Add Depreciation</v>
          </cell>
          <cell r="J71" t="str">
            <v>100 Instruction</v>
          </cell>
          <cell r="K71" t="str">
            <v>100 Object</v>
          </cell>
          <cell r="L71" t="str">
            <v>1 Instruction</v>
          </cell>
          <cell r="M71" t="str">
            <v>Site 1</v>
          </cell>
          <cell r="N71" t="str">
            <v>Exp-BS</v>
          </cell>
          <cell r="O71" t="str">
            <v>BSFacDepr</v>
          </cell>
        </row>
        <row r="72">
          <cell r="D72" t="str">
            <v>1901 · Accum Depr - Building</v>
          </cell>
          <cell r="E72" t="str">
            <v>Accum depr of 1810</v>
          </cell>
          <cell r="F72" t="str">
            <v>11 Facilities, Net</v>
          </cell>
          <cell r="G72" t="str">
            <v>11 Property, Building And Equipment, Net</v>
          </cell>
          <cell r="H72" t="str">
            <v>Facities Depreciation</v>
          </cell>
          <cell r="I72" t="str">
            <v>01 Add Depreciation</v>
          </cell>
          <cell r="J72" t="str">
            <v>100 Instruction</v>
          </cell>
          <cell r="K72" t="str">
            <v>100 Object</v>
          </cell>
          <cell r="L72" t="str">
            <v>1 Instruction</v>
          </cell>
          <cell r="M72" t="str">
            <v>Site 1</v>
          </cell>
          <cell r="N72" t="str">
            <v>Exp-BS</v>
          </cell>
          <cell r="O72" t="str">
            <v>BSFacDepr</v>
          </cell>
        </row>
        <row r="73">
          <cell r="D73" t="str">
            <v>1902 · Accum Depr - Health &amp; Wellness Center</v>
          </cell>
          <cell r="E73" t="str">
            <v>Accum depr of 1810</v>
          </cell>
          <cell r="F73" t="str">
            <v>11 Facilities, Net</v>
          </cell>
          <cell r="G73" t="str">
            <v>11 Property, Building And Equipment, Net</v>
          </cell>
          <cell r="H73" t="str">
            <v>Facities Depreciation</v>
          </cell>
          <cell r="I73" t="str">
            <v>01 Add Depreciation</v>
          </cell>
          <cell r="J73" t="str">
            <v>100 Instruction</v>
          </cell>
          <cell r="K73" t="str">
            <v>100 Object</v>
          </cell>
          <cell r="L73" t="str">
            <v>1 Instruction</v>
          </cell>
          <cell r="M73" t="str">
            <v>Site 1</v>
          </cell>
          <cell r="N73" t="str">
            <v>Exp-BS</v>
          </cell>
          <cell r="O73" t="str">
            <v>BSFacDepr</v>
          </cell>
        </row>
        <row r="74">
          <cell r="D74" t="str">
            <v>1910 · Accum amort lease imp</v>
          </cell>
          <cell r="E74" t="str">
            <v>Accum depr of 1830</v>
          </cell>
          <cell r="F74" t="str">
            <v>11 Facilities, Net</v>
          </cell>
          <cell r="G74" t="str">
            <v>11 Property, Building And Equipment, Net</v>
          </cell>
          <cell r="H74" t="str">
            <v>Facities Depreciation</v>
          </cell>
          <cell r="I74" t="str">
            <v>01 Add Depreciation</v>
          </cell>
          <cell r="J74" t="str">
            <v>100 Instruction</v>
          </cell>
          <cell r="K74" t="str">
            <v>100 Object</v>
          </cell>
          <cell r="L74" t="str">
            <v>1 Instruction</v>
          </cell>
          <cell r="M74" t="str">
            <v>Site 1</v>
          </cell>
          <cell r="N74" t="str">
            <v>Exp-BS</v>
          </cell>
          <cell r="O74" t="str">
            <v>BSFacDepr</v>
          </cell>
        </row>
        <row r="75">
          <cell r="D75" t="str">
            <v>1920 · Accum amort loan costs</v>
          </cell>
          <cell r="E75" t="str">
            <v>Accum depr of 1840</v>
          </cell>
          <cell r="F75" t="str">
            <v>11 Facilities, Net</v>
          </cell>
          <cell r="G75" t="str">
            <v>11 Property, Building And Equipment, Net</v>
          </cell>
          <cell r="H75" t="str">
            <v>Facities Depreciation</v>
          </cell>
          <cell r="I75" t="str">
            <v>01 Add Depreciation</v>
          </cell>
          <cell r="J75" t="str">
            <v>100 Instruction</v>
          </cell>
          <cell r="K75" t="str">
            <v>100 Object</v>
          </cell>
          <cell r="L75" t="str">
            <v>1 Instruction</v>
          </cell>
          <cell r="M75" t="str">
            <v>Site 1</v>
          </cell>
          <cell r="N75" t="str">
            <v>Exp-BS</v>
          </cell>
          <cell r="O75" t="str">
            <v>BSFacDepr</v>
          </cell>
        </row>
        <row r="76">
          <cell r="D76" t="str">
            <v>1940 · Accum depr loan settle cost</v>
          </cell>
          <cell r="E76" t="str">
            <v>Accum depr of 1840</v>
          </cell>
          <cell r="F76" t="str">
            <v>11 Facilities, Net</v>
          </cell>
          <cell r="G76" t="str">
            <v>11 Property, Building And Equipment, Net</v>
          </cell>
          <cell r="H76" t="str">
            <v>Facities Depreciation</v>
          </cell>
          <cell r="I76" t="str">
            <v>05 Financing Activities</v>
          </cell>
          <cell r="J76" t="str">
            <v>100 Instruction</v>
          </cell>
          <cell r="K76" t="str">
            <v>100 Object</v>
          </cell>
          <cell r="L76" t="str">
            <v>1 Instruction</v>
          </cell>
          <cell r="M76" t="str">
            <v>Site 1</v>
          </cell>
          <cell r="N76" t="str">
            <v>Exp-BS</v>
          </cell>
          <cell r="O76" t="str">
            <v>BSFacDepr</v>
          </cell>
        </row>
        <row r="79">
          <cell r="D79" t="str">
            <v>2000 · Current payable</v>
          </cell>
          <cell r="E79" t="str">
            <v>A/P for manual and other non-Anybill payments</v>
          </cell>
          <cell r="F79" t="str">
            <v>31 Accounts Payable</v>
          </cell>
          <cell r="G79" t="str">
            <v>32 Accounts Payable and Accrued Expenses</v>
          </cell>
          <cell r="H79" t="str">
            <v>Working Capital</v>
          </cell>
          <cell r="I79" t="str">
            <v>04 Other Operating Activities</v>
          </cell>
          <cell r="J79" t="str">
            <v>100 Instruction</v>
          </cell>
          <cell r="K79" t="str">
            <v>100 Object</v>
          </cell>
          <cell r="L79" t="str">
            <v>1 Instruction</v>
          </cell>
          <cell r="M79" t="str">
            <v>Site 1</v>
          </cell>
          <cell r="N79" t="str">
            <v>None</v>
          </cell>
          <cell r="O79" t="str">
            <v>None</v>
          </cell>
        </row>
        <row r="80">
          <cell r="D80" t="str">
            <v>2001 · AnyBill payable</v>
          </cell>
          <cell r="E80" t="str">
            <v>A/P for Anybill payments</v>
          </cell>
          <cell r="F80" t="str">
            <v>31 Accounts Payable</v>
          </cell>
          <cell r="G80" t="str">
            <v>32 Accounts Payable and Accrued Expenses</v>
          </cell>
          <cell r="H80" t="str">
            <v>Working Capital</v>
          </cell>
          <cell r="I80" t="str">
            <v>04 Other Operating Activities</v>
          </cell>
          <cell r="J80" t="str">
            <v>100 Instruction</v>
          </cell>
          <cell r="K80" t="str">
            <v>100 Object</v>
          </cell>
          <cell r="L80" t="str">
            <v>1 Instruction</v>
          </cell>
          <cell r="M80" t="str">
            <v>Site 1</v>
          </cell>
          <cell r="N80" t="str">
            <v>None</v>
          </cell>
          <cell r="O80" t="str">
            <v>None</v>
          </cell>
        </row>
        <row r="82">
          <cell r="D82" t="str">
            <v>2100 · School credit card</v>
          </cell>
          <cell r="E82" t="str">
            <v>School credit (not debit) card. It can sometimes be helpful to have an account for each card.</v>
          </cell>
          <cell r="F82" t="str">
            <v>31 Accounts Payable</v>
          </cell>
          <cell r="G82" t="str">
            <v>32 Accounts Payable and Accrued Expenses</v>
          </cell>
          <cell r="H82" t="str">
            <v>Working Capital</v>
          </cell>
          <cell r="I82" t="str">
            <v>04 Other Operating Activities</v>
          </cell>
          <cell r="J82" t="str">
            <v>100 Instruction</v>
          </cell>
          <cell r="K82" t="str">
            <v>100 Object</v>
          </cell>
          <cell r="L82" t="str">
            <v>1 Instruction</v>
          </cell>
          <cell r="M82" t="str">
            <v>Site 1</v>
          </cell>
          <cell r="N82" t="str">
            <v>None</v>
          </cell>
          <cell r="O82" t="str">
            <v>None</v>
          </cell>
        </row>
        <row r="83">
          <cell r="D83" t="str">
            <v>2103 · Eagle Bank Credit Card - 8939</v>
          </cell>
          <cell r="E83" t="str">
            <v>School credit (not debit) card. It can sometimes be helpful to have an account for each card.</v>
          </cell>
          <cell r="F83" t="str">
            <v>31 Accounts Payable</v>
          </cell>
          <cell r="G83" t="str">
            <v>32 Accounts Payable and Accrued Expenses</v>
          </cell>
          <cell r="H83" t="str">
            <v>Working Capital</v>
          </cell>
          <cell r="I83" t="str">
            <v>04 Other Operating Activities</v>
          </cell>
          <cell r="J83" t="str">
            <v>100 Instruction</v>
          </cell>
          <cell r="K83" t="str">
            <v>100 Object</v>
          </cell>
          <cell r="L83" t="str">
            <v>1 Instruction</v>
          </cell>
          <cell r="M83" t="str">
            <v>Site 1</v>
          </cell>
          <cell r="N83" t="str">
            <v>None</v>
          </cell>
          <cell r="O83" t="str">
            <v>None</v>
          </cell>
        </row>
        <row r="85">
          <cell r="D85" t="str">
            <v>2200 · Accrued salaries</v>
          </cell>
          <cell r="E85"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85" t="str">
            <v>32 Accrued Salaries and Benefits</v>
          </cell>
          <cell r="G85" t="str">
            <v>31 Accrued Payroll and Benefits</v>
          </cell>
          <cell r="H85" t="str">
            <v>Working Capital</v>
          </cell>
          <cell r="I85" t="str">
            <v>04 Other Operating Activities</v>
          </cell>
          <cell r="J85" t="str">
            <v>100 Instruction</v>
          </cell>
          <cell r="K85" t="str">
            <v>100 Object</v>
          </cell>
          <cell r="L85" t="str">
            <v>1 Instruction</v>
          </cell>
          <cell r="M85" t="str">
            <v>Site 1</v>
          </cell>
          <cell r="N85" t="str">
            <v>Exp-Sal</v>
          </cell>
          <cell r="O85" t="str">
            <v>Manual</v>
          </cell>
        </row>
        <row r="86">
          <cell r="D86" t="str">
            <v>2210 · Accrued vacations</v>
          </cell>
          <cell r="E86" t="str">
            <v>This amount reflects the economic value if all employees received a full payout of their unused vacation/personal days. This is adjusted annually and only occurs at schools that have this policy in their employee handbook. Otherwise, this value stays at zero.</v>
          </cell>
          <cell r="F86" t="str">
            <v>32 Accrued Salaries and Benefits</v>
          </cell>
          <cell r="G86" t="str">
            <v>31 Accrued Payroll and Benefits</v>
          </cell>
          <cell r="H86" t="str">
            <v>Working Capital</v>
          </cell>
          <cell r="I86" t="str">
            <v>04 Other Operating Activities</v>
          </cell>
          <cell r="J86" t="str">
            <v>100 Instruction</v>
          </cell>
          <cell r="K86" t="str">
            <v>100 Object</v>
          </cell>
          <cell r="L86" t="str">
            <v>1 Instruction</v>
          </cell>
          <cell r="M86" t="str">
            <v>Site 1</v>
          </cell>
          <cell r="N86" t="str">
            <v>Exp-Sal</v>
          </cell>
          <cell r="O86" t="str">
            <v>Manual</v>
          </cell>
        </row>
        <row r="87">
          <cell r="D87" t="str">
            <v>2211 · Accrued Retirement Sick Leave</v>
          </cell>
          <cell r="E87" t="str">
            <v>This amount reflects the economic value if all employees received a full payout of their unused vacation/personal days. This is adjusted annually and only occurs at schools that have this policy in their employee handbook. Otherwise, this value stays at zero.</v>
          </cell>
          <cell r="F87" t="str">
            <v>32 Accrued Salaries and Benefits</v>
          </cell>
          <cell r="G87" t="str">
            <v>31 Accrued Payroll and Benefits</v>
          </cell>
          <cell r="H87" t="str">
            <v>Working Capital</v>
          </cell>
          <cell r="I87" t="str">
            <v>04 Other Operating Activities</v>
          </cell>
          <cell r="J87" t="str">
            <v>100 Instruction</v>
          </cell>
          <cell r="K87" t="str">
            <v>100 Object</v>
          </cell>
          <cell r="L87" t="str">
            <v>1 Instruction</v>
          </cell>
          <cell r="M87" t="str">
            <v>Site 1</v>
          </cell>
          <cell r="N87" t="str">
            <v>Exp-Sal</v>
          </cell>
          <cell r="O87" t="str">
            <v>Manual</v>
          </cell>
        </row>
        <row r="88">
          <cell r="D88" t="str">
            <v>2220 · Accrued employee benefits</v>
          </cell>
          <cell r="E88" t="str">
            <v>This reflects the employer taxes and benefits on accrued salaries. The taxes portion should equal the amount of account 2200 x 7.65%. The benefits could be related to retirement contributions due from employer to employee.</v>
          </cell>
          <cell r="F88" t="str">
            <v>32 Accrued Salaries and Benefits</v>
          </cell>
          <cell r="G88" t="str">
            <v>31 Accrued Payroll and Benefits</v>
          </cell>
          <cell r="H88" t="str">
            <v>Working Capital</v>
          </cell>
          <cell r="I88" t="str">
            <v>04 Other Operating Activities</v>
          </cell>
          <cell r="J88" t="str">
            <v>100 Instruction</v>
          </cell>
          <cell r="K88" t="str">
            <v>100 Object</v>
          </cell>
          <cell r="L88" t="str">
            <v>1 Instruction</v>
          </cell>
          <cell r="M88" t="str">
            <v>Site 1</v>
          </cell>
          <cell r="N88" t="str">
            <v>None</v>
          </cell>
          <cell r="O88" t="str">
            <v>None</v>
          </cell>
        </row>
        <row r="89">
          <cell r="D89" t="str">
            <v>2230 · Accrued sales tax payable</v>
          </cell>
          <cell r="F89" t="str">
            <v>35 Other Current Liabilities</v>
          </cell>
          <cell r="G89" t="str">
            <v>32 Accounts Payable and Accrued Expenses</v>
          </cell>
          <cell r="H89" t="str">
            <v>Working Capital</v>
          </cell>
          <cell r="I89" t="str">
            <v>04 Other Operating Activities</v>
          </cell>
          <cell r="J89" t="str">
            <v>100 Instruction</v>
          </cell>
          <cell r="K89" t="str">
            <v>100 Object</v>
          </cell>
          <cell r="L89" t="str">
            <v>1 Instruction</v>
          </cell>
          <cell r="M89" t="str">
            <v>Site 1</v>
          </cell>
          <cell r="N89" t="str">
            <v>None</v>
          </cell>
          <cell r="O89" t="str">
            <v>None</v>
          </cell>
        </row>
        <row r="90">
          <cell r="D90" t="str">
            <v>2240 · Other accrued expenses</v>
          </cell>
          <cell r="E90" t="str">
            <v>This account is frequently used as the offset for estimated expenses. Ex1: Recording a food service bill that hasn’t been given to the school. Ex2: An invoice that has gone through Anybill but wasn’t imported in time for statementing.</v>
          </cell>
          <cell r="F90" t="str">
            <v>35 Other Current Liabilities</v>
          </cell>
          <cell r="G90" t="str">
            <v>32 Accounts Payable and Accrued Expenses</v>
          </cell>
          <cell r="H90" t="str">
            <v>Working Capital</v>
          </cell>
          <cell r="I90" t="str">
            <v>04 Other Operating Activities</v>
          </cell>
          <cell r="J90" t="str">
            <v>100 Instruction</v>
          </cell>
          <cell r="K90" t="str">
            <v>100 Object</v>
          </cell>
          <cell r="L90" t="str">
            <v>1 Instruction</v>
          </cell>
          <cell r="M90" t="str">
            <v>Site 1</v>
          </cell>
          <cell r="N90" t="str">
            <v>Exp-BS</v>
          </cell>
          <cell r="O90" t="str">
            <v>Manual</v>
          </cell>
        </row>
        <row r="91">
          <cell r="D91" t="str">
            <v>2250 · Accrued rent liability ST</v>
          </cell>
          <cell r="F91" t="str">
            <v>35 Other Current Liabilities</v>
          </cell>
          <cell r="G91" t="str">
            <v>32 Accounts Payable and Accrued Expenses</v>
          </cell>
          <cell r="H91" t="str">
            <v>Working Capital</v>
          </cell>
          <cell r="I91" t="str">
            <v>04 Other Operating Activities</v>
          </cell>
          <cell r="J91" t="str">
            <v>100 Instruction</v>
          </cell>
          <cell r="K91" t="str">
            <v>100 Object</v>
          </cell>
          <cell r="L91" t="str">
            <v>1 Instruction</v>
          </cell>
          <cell r="M91" t="str">
            <v>Site 1</v>
          </cell>
          <cell r="N91" t="str">
            <v>Exp-Occ</v>
          </cell>
          <cell r="O91" t="str">
            <v>Manual</v>
          </cell>
        </row>
        <row r="92">
          <cell r="D92" t="str">
            <v>2290 · Accrued Interest</v>
          </cell>
          <cell r="F92" t="str">
            <v>35 Other Current Liabilities</v>
          </cell>
          <cell r="G92" t="str">
            <v>32 Accounts Payable and Accrued Expenses</v>
          </cell>
          <cell r="H92" t="str">
            <v>Working Capital</v>
          </cell>
          <cell r="I92" t="str">
            <v>04 Other Operating Activities</v>
          </cell>
          <cell r="J92" t="str">
            <v>100 Instruction</v>
          </cell>
          <cell r="K92" t="str">
            <v>100 Object</v>
          </cell>
          <cell r="L92" t="str">
            <v>1 Instruction</v>
          </cell>
          <cell r="M92" t="str">
            <v>Site 1</v>
          </cell>
          <cell r="N92" t="str">
            <v>Exp-Occ</v>
          </cell>
          <cell r="O92" t="str">
            <v>Manual</v>
          </cell>
        </row>
        <row r="93">
          <cell r="D93" t="str">
            <v>2299 · Garnishments</v>
          </cell>
          <cell r="F93" t="str">
            <v>35 Other Current Liabilities</v>
          </cell>
          <cell r="G93" t="str">
            <v>32 Accounts Payable and Accrued Expenses</v>
          </cell>
          <cell r="H93" t="str">
            <v>Working Capital</v>
          </cell>
          <cell r="I93" t="str">
            <v>04 Other Operating Activities</v>
          </cell>
          <cell r="J93" t="str">
            <v>100 Instruction</v>
          </cell>
          <cell r="K93" t="str">
            <v>100 Object</v>
          </cell>
          <cell r="L93" t="str">
            <v>1 Instruction</v>
          </cell>
          <cell r="M93" t="str">
            <v>Site 1</v>
          </cell>
          <cell r="N93" t="str">
            <v>None</v>
          </cell>
          <cell r="O93" t="str">
            <v>None</v>
          </cell>
        </row>
        <row r="95">
          <cell r="D95" t="str">
            <v>2300 · Social sec &amp; mc w/h - employee</v>
          </cell>
          <cell r="F95" t="str">
            <v>35 Other Current Liabilities</v>
          </cell>
          <cell r="G95" t="str">
            <v>35 Other Current Liabilities</v>
          </cell>
          <cell r="H95" t="str">
            <v>Working Capital</v>
          </cell>
          <cell r="I95" t="str">
            <v>04 Other Operating Activities</v>
          </cell>
          <cell r="J95" t="str">
            <v>100 Instruction</v>
          </cell>
          <cell r="K95" t="str">
            <v>100 Object</v>
          </cell>
          <cell r="L95" t="str">
            <v>1 Instruction</v>
          </cell>
          <cell r="M95" t="str">
            <v>Site 1</v>
          </cell>
          <cell r="N95" t="str">
            <v>None</v>
          </cell>
          <cell r="O95" t="str">
            <v>None</v>
          </cell>
        </row>
        <row r="96">
          <cell r="D96" t="str">
            <v>2310 · Social sec &amp; mc w/h - employer</v>
          </cell>
          <cell r="F96" t="str">
            <v>35 Other Current Liabilities</v>
          </cell>
          <cell r="G96" t="str">
            <v>35 Other Current Liabilities</v>
          </cell>
          <cell r="H96" t="str">
            <v>Working Capital</v>
          </cell>
          <cell r="I96" t="str">
            <v>04 Other Operating Activities</v>
          </cell>
          <cell r="J96" t="str">
            <v>100 Instruction</v>
          </cell>
          <cell r="K96" t="str">
            <v>100 Object</v>
          </cell>
          <cell r="L96" t="str">
            <v>1 Instruction</v>
          </cell>
          <cell r="M96" t="str">
            <v>Site 1</v>
          </cell>
          <cell r="N96" t="str">
            <v>None</v>
          </cell>
          <cell r="O96" t="str">
            <v>None</v>
          </cell>
        </row>
        <row r="97">
          <cell r="D97" t="str">
            <v>2360 · EE pension payable</v>
          </cell>
          <cell r="E97"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97" t="str">
            <v>35 Other Current Liabilities</v>
          </cell>
          <cell r="G97" t="str">
            <v>35 Other Current Liabilities</v>
          </cell>
          <cell r="H97" t="str">
            <v>Working Capital</v>
          </cell>
          <cell r="I97" t="str">
            <v>04 Other Operating Activities</v>
          </cell>
          <cell r="J97" t="str">
            <v>100 Instruction</v>
          </cell>
          <cell r="K97" t="str">
            <v>100 Object</v>
          </cell>
          <cell r="L97" t="str">
            <v>1 Instruction</v>
          </cell>
          <cell r="M97" t="str">
            <v>Site 1</v>
          </cell>
          <cell r="N97" t="str">
            <v>None</v>
          </cell>
          <cell r="O97" t="str">
            <v>None</v>
          </cell>
        </row>
        <row r="98">
          <cell r="D98" t="str">
            <v>2370 · ER pension payable</v>
          </cell>
          <cell r="E98" t="str">
            <v>The employer deductions that have not yet been paid. Similar to 2360, except that the amounts are dictated by the 403b or 401k plan document. Make sure to review the plan document rather than relying on the school’s interpretation.</v>
          </cell>
          <cell r="F98" t="str">
            <v>35 Other Current Liabilities</v>
          </cell>
          <cell r="G98" t="str">
            <v>35 Other Current Liabilities</v>
          </cell>
          <cell r="H98" t="str">
            <v>Working Capital</v>
          </cell>
          <cell r="I98" t="str">
            <v>04 Other Operating Activities</v>
          </cell>
          <cell r="J98" t="str">
            <v>100 Instruction</v>
          </cell>
          <cell r="K98" t="str">
            <v>100 Object</v>
          </cell>
          <cell r="L98" t="str">
            <v>1 Instruction</v>
          </cell>
          <cell r="M98" t="str">
            <v>Site 1</v>
          </cell>
          <cell r="N98" t="str">
            <v>None</v>
          </cell>
          <cell r="O98" t="str">
            <v>None</v>
          </cell>
        </row>
        <row r="99">
          <cell r="D99" t="str">
            <v>2379 · Transit</v>
          </cell>
          <cell r="E99" t="str">
            <v>The employer deductions that have not yet been paid. Similar to 2360, except that the amounts are dictated by the 403b or 401k plan document. Make sure to review the plan document rather than relying on the school’s interpretation.</v>
          </cell>
          <cell r="F99" t="str">
            <v>35 Other Current Liabilities</v>
          </cell>
          <cell r="G99" t="str">
            <v>35 Other Current Liabilities</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2376 · LegalShield</v>
          </cell>
          <cell r="E100" t="str">
            <v>The employer deductions that have not yet been paid. Similar to 2360, except that the amounts are dictated by the 403b or 401k plan document. Make sure to review the plan document rather than relying on the school’s interpretation.</v>
          </cell>
          <cell r="F100" t="str">
            <v>35 Other Current Liabilities</v>
          </cell>
          <cell r="G100" t="str">
            <v>35 Other Current Liabilities</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1">
          <cell r="D101" t="str">
            <v>2377 · AFLAC</v>
          </cell>
          <cell r="E101" t="str">
            <v>The employer deductions that have not yet been paid. Similar to 2360, except that the amounts are dictated by the 403b or 401k plan document. Make sure to review the plan document rather than relying on the school’s interpretation.</v>
          </cell>
          <cell r="F101" t="str">
            <v>35 Other Current Liabilities</v>
          </cell>
          <cell r="G101" t="str">
            <v>35 Other Current Liabilities</v>
          </cell>
          <cell r="H101" t="str">
            <v>Working Capital</v>
          </cell>
          <cell r="I101" t="str">
            <v>04 Other Operating Activities</v>
          </cell>
          <cell r="J101" t="str">
            <v>100 Instruction</v>
          </cell>
          <cell r="K101" t="str">
            <v>100 Object</v>
          </cell>
          <cell r="L101" t="str">
            <v>1 Instruction</v>
          </cell>
          <cell r="M101" t="str">
            <v>Site 1</v>
          </cell>
          <cell r="N101" t="str">
            <v>None</v>
          </cell>
          <cell r="O101" t="str">
            <v>None</v>
          </cell>
        </row>
        <row r="102">
          <cell r="D102" t="str">
            <v>2380 · Flexible spending account</v>
          </cell>
          <cell r="E102"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102" t="str">
            <v>35 Other Current Liabilities</v>
          </cell>
          <cell r="G102" t="str">
            <v>35 Other Current Liabilities</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2390 · Manual checks</v>
          </cell>
          <cell r="F103" t="str">
            <v>35 Other Current Liabilities</v>
          </cell>
          <cell r="G103" t="str">
            <v>35 Other Current Liabilities</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5">
          <cell r="D105" t="str">
            <v>2400 · Unearned per-pupil revenue</v>
          </cell>
          <cell r="E105"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105" t="str">
            <v>33 Deferred Revenue</v>
          </cell>
          <cell r="G105" t="str">
            <v>33 Deferred Revenue</v>
          </cell>
          <cell r="H105" t="str">
            <v>Working Capital</v>
          </cell>
          <cell r="I105" t="str">
            <v>06 Per-Pupil Adjustments</v>
          </cell>
          <cell r="J105" t="str">
            <v>100 Instruction</v>
          </cell>
          <cell r="K105" t="str">
            <v>100 Object</v>
          </cell>
          <cell r="L105" t="str">
            <v>1 Instruction</v>
          </cell>
          <cell r="M105" t="str">
            <v>Site 1</v>
          </cell>
          <cell r="N105" t="str">
            <v>None</v>
          </cell>
          <cell r="O105" t="str">
            <v>None</v>
          </cell>
        </row>
        <row r="106">
          <cell r="D106" t="str">
            <v>2410 · Unearned local revenue</v>
          </cell>
          <cell r="E106" t="str">
            <v>The amount of local cash the school received before earning it.</v>
          </cell>
          <cell r="F106" t="str">
            <v>33 Deferred Revenue</v>
          </cell>
          <cell r="G106" t="str">
            <v>33 Deferred Revenue</v>
          </cell>
          <cell r="H106" t="str">
            <v>Working Capital</v>
          </cell>
          <cell r="I106" t="str">
            <v>04 Other Operating Activities</v>
          </cell>
          <cell r="J106" t="str">
            <v>100 Instruction</v>
          </cell>
          <cell r="K106" t="str">
            <v>100 Object</v>
          </cell>
          <cell r="L106" t="str">
            <v>1 Instruction</v>
          </cell>
          <cell r="M106" t="str">
            <v>Site 1</v>
          </cell>
          <cell r="N106" t="str">
            <v>None</v>
          </cell>
          <cell r="O106" t="str">
            <v>None</v>
          </cell>
        </row>
        <row r="107">
          <cell r="D107" t="str">
            <v>2420 · Unearned state revenue</v>
          </cell>
          <cell r="E107" t="str">
            <v>The amount of private cash the school received before earning it.</v>
          </cell>
          <cell r="F107" t="str">
            <v>33 Deferred Revenue</v>
          </cell>
          <cell r="G107" t="str">
            <v>33 Deferred Revenue</v>
          </cell>
          <cell r="H107" t="str">
            <v>Working Capital</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2430 · Unearned federal revenue</v>
          </cell>
          <cell r="E108" t="str">
            <v>The amount of federal cash the school received before earning it.</v>
          </cell>
          <cell r="F108" t="str">
            <v>33 Deferred Revenue</v>
          </cell>
          <cell r="G108" t="str">
            <v>33 Deferred Revenue</v>
          </cell>
          <cell r="H108" t="str">
            <v>Working Capital</v>
          </cell>
          <cell r="I108" t="str">
            <v>04 Other Operating Activities</v>
          </cell>
          <cell r="J108" t="str">
            <v>100 Instruction</v>
          </cell>
          <cell r="K108" t="str">
            <v>100 Object</v>
          </cell>
          <cell r="L108" t="str">
            <v>1 Instruction</v>
          </cell>
          <cell r="M108" t="str">
            <v>Site 1</v>
          </cell>
          <cell r="N108" t="str">
            <v>None</v>
          </cell>
          <cell r="O108" t="str">
            <v>None</v>
          </cell>
        </row>
        <row r="109">
          <cell r="D109" t="str">
            <v>2440 · Unearned private revenue</v>
          </cell>
          <cell r="E109" t="str">
            <v>The amount of private cash the school received before earning it—example is a consulting contract to be performed by the school over a year that is prepaid (A charter support group might do this, NSVF or CSGF, for example)</v>
          </cell>
          <cell r="F109" t="str">
            <v>33 Deferred Revenue</v>
          </cell>
          <cell r="G109" t="str">
            <v>33 Deferred Revenue</v>
          </cell>
          <cell r="H109" t="str">
            <v>Working Capital</v>
          </cell>
          <cell r="I109" t="str">
            <v>04 Other Operating Activities</v>
          </cell>
          <cell r="J109" t="str">
            <v>100 Instruction</v>
          </cell>
          <cell r="K109" t="str">
            <v>100 Object</v>
          </cell>
          <cell r="L109" t="str">
            <v>1 Instruction</v>
          </cell>
          <cell r="M109" t="str">
            <v>Site 1</v>
          </cell>
          <cell r="N109" t="str">
            <v>None</v>
          </cell>
          <cell r="O109" t="str">
            <v>None</v>
          </cell>
        </row>
        <row r="110">
          <cell r="D110" t="str">
            <v>2450 · Deposits held</v>
          </cell>
          <cell r="E110" t="str">
            <v>For deposits received by the school – If the school leases or subleases space, they will generally require a deposit. Or, this may be parent deposits, typically for computers.</v>
          </cell>
          <cell r="F110" t="str">
            <v>33 Deferred Revenue</v>
          </cell>
          <cell r="G110" t="str">
            <v>33 Deferred Revenue</v>
          </cell>
          <cell r="H110" t="str">
            <v>Working Capital</v>
          </cell>
          <cell r="I110" t="str">
            <v>04 Other Operating Activities</v>
          </cell>
          <cell r="J110" t="str">
            <v>100 Instruction</v>
          </cell>
          <cell r="K110" t="str">
            <v>100 Object</v>
          </cell>
          <cell r="L110" t="str">
            <v>1 Instruction</v>
          </cell>
          <cell r="M110" t="str">
            <v>Site 1</v>
          </cell>
          <cell r="N110" t="str">
            <v>None</v>
          </cell>
          <cell r="O110" t="str">
            <v>None</v>
          </cell>
        </row>
        <row r="112">
          <cell r="D112" t="str">
            <v>2500 · Trustee or employee loan</v>
          </cell>
          <cell r="E112" t="str">
            <v>Personal loan – rare, but may apply for start up schools.</v>
          </cell>
          <cell r="F112" t="str">
            <v>34 Short-Term Debt</v>
          </cell>
          <cell r="G112" t="str">
            <v>35 Other Current Liabilities</v>
          </cell>
          <cell r="H112" t="str">
            <v>Working Capital</v>
          </cell>
          <cell r="I112" t="str">
            <v>04 Other Operating Activities</v>
          </cell>
          <cell r="J112" t="str">
            <v>100 Instruction</v>
          </cell>
          <cell r="K112" t="str">
            <v>100 Object</v>
          </cell>
          <cell r="L112" t="str">
            <v>1 Instruction</v>
          </cell>
          <cell r="M112" t="str">
            <v>Site 1</v>
          </cell>
          <cell r="N112" t="str">
            <v>None</v>
          </cell>
          <cell r="O112" t="str">
            <v>None</v>
          </cell>
        </row>
        <row r="113">
          <cell r="D113" t="str">
            <v>2510 · Line of credit</v>
          </cell>
          <cell r="E113" t="str">
            <v>These are generally revolving – term loans would generally be split between 2600/2610 and 2520 unless the term loan had a maturity of less than a year.</v>
          </cell>
          <cell r="F113" t="str">
            <v>34 Short-Term Debt</v>
          </cell>
          <cell r="G113" t="str">
            <v>35 Other Current Liabilities</v>
          </cell>
          <cell r="H113" t="str">
            <v>Working Capital</v>
          </cell>
          <cell r="I113" t="str">
            <v>04 Other Operating Activities</v>
          </cell>
          <cell r="J113" t="str">
            <v>100 Instruction</v>
          </cell>
          <cell r="K113" t="str">
            <v>100 Object</v>
          </cell>
          <cell r="L113" t="str">
            <v>1 Instruction</v>
          </cell>
          <cell r="M113" t="str">
            <v>Site 1</v>
          </cell>
          <cell r="N113" t="str">
            <v>None</v>
          </cell>
          <cell r="O113" t="str">
            <v>None</v>
          </cell>
        </row>
        <row r="114">
          <cell r="D114" t="str">
            <v>2520 · Current portion, long term debt</v>
          </cell>
          <cell r="E114" t="str">
            <v>The portion of long-term debt due in the forward 12 months (‘Current Maturities’).</v>
          </cell>
          <cell r="F114" t="str">
            <v>34 Short-Term Debt</v>
          </cell>
          <cell r="G114" t="str">
            <v>34 Current Portion of Long-Term debt</v>
          </cell>
          <cell r="H114" t="str">
            <v>Working Capital</v>
          </cell>
          <cell r="I114" t="str">
            <v>04 Other Operating Activities</v>
          </cell>
          <cell r="J114" t="str">
            <v>100 Instruction</v>
          </cell>
          <cell r="K114" t="str">
            <v>100 Object</v>
          </cell>
          <cell r="L114" t="str">
            <v>1 Instruction</v>
          </cell>
          <cell r="M114" t="str">
            <v>Site 1</v>
          </cell>
          <cell r="N114" t="str">
            <v>Exp-BS</v>
          </cell>
          <cell r="O114" t="str">
            <v>BSDebt</v>
          </cell>
        </row>
        <row r="115">
          <cell r="D115" t="str">
            <v>2530 · Other short-term liabilities</v>
          </cell>
          <cell r="F115" t="str">
            <v>34 Short-Term Debt</v>
          </cell>
          <cell r="G115" t="str">
            <v>35 Other Current Liabilities</v>
          </cell>
          <cell r="H115" t="str">
            <v>Working Capital</v>
          </cell>
          <cell r="I115" t="str">
            <v>04 Other Operating Activities</v>
          </cell>
          <cell r="J115" t="str">
            <v>100 Instruction</v>
          </cell>
          <cell r="K115" t="str">
            <v>100 Object</v>
          </cell>
          <cell r="L115" t="str">
            <v>1 Instruction</v>
          </cell>
          <cell r="M115" t="str">
            <v>Site 1</v>
          </cell>
          <cell r="N115" t="str">
            <v>None</v>
          </cell>
          <cell r="O115" t="str">
            <v>None</v>
          </cell>
        </row>
        <row r="117">
          <cell r="D117" t="str">
            <v>2600 · Senior Debt</v>
          </cell>
          <cell r="F117" t="str">
            <v>41 Long-Term Debt</v>
          </cell>
          <cell r="G117" t="str">
            <v>41 Long-Term Debt, Net of Current Portion</v>
          </cell>
          <cell r="H117" t="str">
            <v>Debt</v>
          </cell>
          <cell r="I117" t="str">
            <v>05 Financing Activities</v>
          </cell>
          <cell r="J117" t="str">
            <v>100 Instruction</v>
          </cell>
          <cell r="K117" t="str">
            <v>100 Object</v>
          </cell>
          <cell r="L117" t="str">
            <v>1 Instruction</v>
          </cell>
          <cell r="M117" t="str">
            <v>Site 1</v>
          </cell>
          <cell r="N117" t="str">
            <v>Exp-BS</v>
          </cell>
          <cell r="O117" t="str">
            <v>BSDebt</v>
          </cell>
        </row>
        <row r="118">
          <cell r="D118" t="str">
            <v>2601 · PACE Loan</v>
          </cell>
          <cell r="F118" t="str">
            <v>41 Long-Term Debt</v>
          </cell>
          <cell r="G118" t="str">
            <v>41 Long-Term Debt, Net of Current Portion</v>
          </cell>
          <cell r="H118" t="str">
            <v>Debt</v>
          </cell>
          <cell r="I118" t="str">
            <v>05 Financing Activities</v>
          </cell>
          <cell r="J118" t="str">
            <v>100 Instruction</v>
          </cell>
          <cell r="K118" t="str">
            <v>100 Object</v>
          </cell>
          <cell r="L118" t="str">
            <v>1 Instruction</v>
          </cell>
          <cell r="M118" t="str">
            <v>Site 1</v>
          </cell>
          <cell r="N118" t="str">
            <v>Exp-BS</v>
          </cell>
          <cell r="O118" t="str">
            <v>BSDebt</v>
          </cell>
        </row>
        <row r="119">
          <cell r="D119" t="str">
            <v>2610 · Sub Debt</v>
          </cell>
          <cell r="F119" t="str">
            <v>41 Long-Term Debt</v>
          </cell>
          <cell r="G119" t="str">
            <v>41 Long-Term Debt, Net of Current Portion</v>
          </cell>
          <cell r="H119" t="str">
            <v>Debt</v>
          </cell>
          <cell r="I119" t="str">
            <v>05 Financing Activities</v>
          </cell>
          <cell r="J119" t="str">
            <v>100 Instruction</v>
          </cell>
          <cell r="K119" t="str">
            <v>100 Object</v>
          </cell>
          <cell r="L119" t="str">
            <v>1 Instruction</v>
          </cell>
          <cell r="M119" t="str">
            <v>Site 1</v>
          </cell>
          <cell r="N119" t="str">
            <v>Exp-BS</v>
          </cell>
          <cell r="O119" t="str">
            <v>BSDebt</v>
          </cell>
        </row>
        <row r="120">
          <cell r="D120" t="str">
            <v>2620 · Capital lease lia-facility</v>
          </cell>
          <cell r="E120" t="str">
            <v>Building lease that meets capital lease test</v>
          </cell>
          <cell r="F120" t="str">
            <v>42 Other Long-Term Liabilities</v>
          </cell>
          <cell r="G120" t="str">
            <v>42 Other Long-Term Liabilities</v>
          </cell>
          <cell r="I120" t="str">
            <v>04 Other Operating Activities</v>
          </cell>
          <cell r="J120" t="str">
            <v>100 Instruction</v>
          </cell>
          <cell r="K120" t="str">
            <v>100 Object</v>
          </cell>
          <cell r="L120" t="str">
            <v>1 Instruction</v>
          </cell>
          <cell r="M120" t="str">
            <v>Site 1</v>
          </cell>
          <cell r="N120" t="str">
            <v>None</v>
          </cell>
          <cell r="O120" t="str">
            <v>None</v>
          </cell>
        </row>
        <row r="121">
          <cell r="D121" t="str">
            <v>2630 · Other long term liabilities</v>
          </cell>
          <cell r="E121" t="str">
            <v>Interest rate swap liability, or other similar financial obligation</v>
          </cell>
          <cell r="F121" t="str">
            <v>42 Other Long-Term Liabilities</v>
          </cell>
          <cell r="G121" t="str">
            <v>42 Other Long-Term Liabilities</v>
          </cell>
          <cell r="I121" t="str">
            <v>04 Other Operating Activities</v>
          </cell>
          <cell r="J121" t="str">
            <v>100 Instruction</v>
          </cell>
          <cell r="K121" t="str">
            <v>100 Object</v>
          </cell>
          <cell r="L121" t="str">
            <v>1 Instruction</v>
          </cell>
          <cell r="M121" t="str">
            <v>Site 1</v>
          </cell>
          <cell r="N121" t="str">
            <v>None</v>
          </cell>
          <cell r="O121" t="str">
            <v>None</v>
          </cell>
        </row>
        <row r="122">
          <cell r="D122" t="str">
            <v>2650 · Capital lease lia-oper. asset</v>
          </cell>
          <cell r="F122" t="str">
            <v>42 Other Long-Term Liabilities</v>
          </cell>
          <cell r="G122" t="str">
            <v>42 Other Long-Term Liabilities</v>
          </cell>
          <cell r="I122" t="str">
            <v>04 Other Operating Activities</v>
          </cell>
          <cell r="J122" t="str">
            <v>100 Instruction</v>
          </cell>
          <cell r="K122" t="str">
            <v>100 Object</v>
          </cell>
          <cell r="L122" t="str">
            <v>1 Instruction</v>
          </cell>
          <cell r="M122" t="str">
            <v>Site 1</v>
          </cell>
          <cell r="N122" t="str">
            <v>None</v>
          </cell>
          <cell r="O122" t="str">
            <v>None</v>
          </cell>
        </row>
        <row r="123">
          <cell r="D123" t="str">
            <v>2651 · Cap Lease Liability - Operating Asset</v>
          </cell>
          <cell r="F123" t="str">
            <v>42 Other Long-Term Liabilities</v>
          </cell>
          <cell r="G123" t="str">
            <v>42 Other Long-Term Liabilities</v>
          </cell>
          <cell r="I123" t="str">
            <v>04 Other Operating Activities</v>
          </cell>
          <cell r="J123" t="str">
            <v>100 Instruction</v>
          </cell>
          <cell r="K123" t="str">
            <v>100 Object</v>
          </cell>
          <cell r="L123" t="str">
            <v>1 Instruction</v>
          </cell>
          <cell r="M123" t="str">
            <v>Site 1</v>
          </cell>
          <cell r="N123" t="str">
            <v>Exp-BS</v>
          </cell>
          <cell r="O123" t="str">
            <v>BSDebt</v>
          </cell>
        </row>
        <row r="124">
          <cell r="D124" t="str">
            <v>2680 · Accrued rent liability LT</v>
          </cell>
          <cell r="F124" t="str">
            <v>42 Other Long-Term Liabilities</v>
          </cell>
          <cell r="G124" t="str">
            <v>42 Other Long-Term Liabilities</v>
          </cell>
          <cell r="I124" t="str">
            <v>10 Facilities Project Adjustments</v>
          </cell>
          <cell r="J124" t="str">
            <v>100 Instruction</v>
          </cell>
          <cell r="K124" t="str">
            <v>100 Object</v>
          </cell>
          <cell r="L124" t="str">
            <v>1 Instruction</v>
          </cell>
          <cell r="M124" t="str">
            <v>Site 1</v>
          </cell>
          <cell r="N124" t="str">
            <v>Exp-Occ</v>
          </cell>
          <cell r="O124" t="str">
            <v>Manual</v>
          </cell>
        </row>
        <row r="125">
          <cell r="D125" t="str">
            <v>2690 · Deferred gain on transaction</v>
          </cell>
          <cell r="F125" t="str">
            <v>42 Other Long-Term Liabilities</v>
          </cell>
          <cell r="G125" t="str">
            <v>42 Other Long-Term Liabilities</v>
          </cell>
          <cell r="I125" t="str">
            <v>10 Facilities Project Adjustments</v>
          </cell>
          <cell r="J125" t="str">
            <v>100 Instruction</v>
          </cell>
          <cell r="K125" t="str">
            <v>100 Object</v>
          </cell>
          <cell r="L125" t="str">
            <v>1 Instruction</v>
          </cell>
          <cell r="M125" t="str">
            <v>Site 1</v>
          </cell>
          <cell r="N125" t="str">
            <v>None</v>
          </cell>
          <cell r="O125" t="str">
            <v>None</v>
          </cell>
        </row>
        <row r="127">
          <cell r="D127" t="str">
            <v>2700 · Senior debt cost</v>
          </cell>
          <cell r="E127"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27" t="str">
            <v>43 Loan costs, Net</v>
          </cell>
          <cell r="G127" t="str">
            <v>42 Other Long-Term Liabilities</v>
          </cell>
          <cell r="I127" t="str">
            <v>05 Financing Activities</v>
          </cell>
          <cell r="J127" t="str">
            <v>100 Instruction</v>
          </cell>
          <cell r="K127" t="str">
            <v>100 Object</v>
          </cell>
          <cell r="L127" t="str">
            <v>1 Instruction</v>
          </cell>
          <cell r="M127" t="str">
            <v>Site 1</v>
          </cell>
          <cell r="N127" t="str">
            <v>Exp-Occ</v>
          </cell>
          <cell r="O127" t="str">
            <v>Manual</v>
          </cell>
        </row>
        <row r="128">
          <cell r="D128" t="str">
            <v>2710 · Sub debt cost</v>
          </cell>
          <cell r="E128"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28" t="str">
            <v>43 Loan costs, Net</v>
          </cell>
          <cell r="G128" t="str">
            <v>42 Other Long-Term Liabilities</v>
          </cell>
          <cell r="I128" t="str">
            <v>05 Financing Activities</v>
          </cell>
          <cell r="J128" t="str">
            <v>100 Instruction</v>
          </cell>
          <cell r="K128" t="str">
            <v>100 Object</v>
          </cell>
          <cell r="L128" t="str">
            <v>1 Instruction</v>
          </cell>
          <cell r="M128" t="str">
            <v>Site 1</v>
          </cell>
          <cell r="N128" t="str">
            <v>Exp-Occ</v>
          </cell>
          <cell r="O128" t="str">
            <v>Manual</v>
          </cell>
        </row>
        <row r="129">
          <cell r="D129" t="str">
            <v>2800 · Accum Am of Senior debt cost</v>
          </cell>
          <cell r="F129" t="str">
            <v>43 Loan costs, Net</v>
          </cell>
          <cell r="G129" t="str">
            <v>42 Other Long-Term Liabilities</v>
          </cell>
          <cell r="H129" t="str">
            <v>Loan Costs</v>
          </cell>
          <cell r="I129" t="str">
            <v>05 Financing Activities</v>
          </cell>
          <cell r="J129" t="str">
            <v>100 Instruction</v>
          </cell>
          <cell r="K129" t="str">
            <v>100 Object</v>
          </cell>
          <cell r="L129" t="str">
            <v>1 Instruction</v>
          </cell>
          <cell r="M129" t="str">
            <v>Site 1</v>
          </cell>
          <cell r="N129" t="str">
            <v>Exp-Occ</v>
          </cell>
          <cell r="O129" t="str">
            <v>BSFacDepr</v>
          </cell>
        </row>
        <row r="130">
          <cell r="D130" t="str">
            <v>2810 · Accum Am of subdebt cost</v>
          </cell>
          <cell r="F130" t="str">
            <v>43 Loan costs, Net</v>
          </cell>
          <cell r="G130" t="str">
            <v>42 Other Long-Term Liabilities</v>
          </cell>
          <cell r="H130" t="str">
            <v>Loan Costs</v>
          </cell>
          <cell r="I130" t="str">
            <v>05 Financing Activities</v>
          </cell>
          <cell r="J130" t="str">
            <v>100 Instruction</v>
          </cell>
          <cell r="K130" t="str">
            <v>100 Object</v>
          </cell>
          <cell r="L130" t="str">
            <v>1 Instruction</v>
          </cell>
          <cell r="M130" t="str">
            <v>Site 1</v>
          </cell>
          <cell r="N130" t="str">
            <v>Exp-Occ</v>
          </cell>
          <cell r="O130" t="str">
            <v>BSFacDepr</v>
          </cell>
        </row>
        <row r="131">
          <cell r="D131" t="str">
            <v>2900 · Suspense</v>
          </cell>
          <cell r="E131" t="str">
            <v>This is a holding for unrecognized items. Ex: A deposit from OSSE needs to be added to the system to complete a bank reconciliation, but it is important to indicate that the true source is not yet known. At monthly closing, this account should be zero.</v>
          </cell>
          <cell r="F131" t="str">
            <v>43 Loan costs, Net</v>
          </cell>
          <cell r="G131" t="str">
            <v>42 Other Long-Term Liabilities</v>
          </cell>
          <cell r="I131" t="str">
            <v>07 Suspense</v>
          </cell>
          <cell r="J131" t="str">
            <v>100 Instruction</v>
          </cell>
          <cell r="K131" t="str">
            <v>100 Object</v>
          </cell>
          <cell r="L131" t="str">
            <v>1 Instruction</v>
          </cell>
          <cell r="M131" t="str">
            <v>Site 1</v>
          </cell>
          <cell r="N131" t="str">
            <v>None</v>
          </cell>
          <cell r="O131" t="str">
            <v>None</v>
          </cell>
        </row>
        <row r="134">
          <cell r="D134" t="str">
            <v>3010 · Unrestricted net asset</v>
          </cell>
          <cell r="F134" t="str">
            <v>61 Unrestricted Net Assets</v>
          </cell>
          <cell r="G134" t="str">
            <v>61 Unrestricted Net Assets</v>
          </cell>
          <cell r="H134" t="str">
            <v>Net Assets</v>
          </cell>
          <cell r="I134" t="str">
            <v>11 Equity</v>
          </cell>
          <cell r="J134" t="str">
            <v>100 Instruction</v>
          </cell>
          <cell r="K134" t="str">
            <v>100 Object</v>
          </cell>
          <cell r="L134" t="str">
            <v>1 Instruction</v>
          </cell>
          <cell r="M134" t="str">
            <v>Site 1</v>
          </cell>
          <cell r="N134" t="str">
            <v>None</v>
          </cell>
          <cell r="O134" t="str">
            <v>None</v>
          </cell>
        </row>
        <row r="135">
          <cell r="D135" t="str">
            <v>3020 · Board-designated</v>
          </cell>
          <cell r="F135" t="str">
            <v>61 Unrestricted Net Assets</v>
          </cell>
          <cell r="G135" t="str">
            <v>61 Unrestricted Net Assets</v>
          </cell>
          <cell r="H135" t="str">
            <v>Net Assets</v>
          </cell>
          <cell r="I135" t="str">
            <v>11 Equity</v>
          </cell>
          <cell r="J135" t="str">
            <v>100 Instruction</v>
          </cell>
          <cell r="K135" t="str">
            <v>100 Object</v>
          </cell>
          <cell r="L135" t="str">
            <v>1 Instruction</v>
          </cell>
          <cell r="M135" t="str">
            <v>Site 1</v>
          </cell>
          <cell r="N135" t="str">
            <v>None</v>
          </cell>
          <cell r="O135" t="str">
            <v>None</v>
          </cell>
        </row>
        <row r="137">
          <cell r="D137" t="str">
            <v>3100 · Use restricted</v>
          </cell>
          <cell r="F137" t="str">
            <v>62 Temporarily Restricted Net Assets</v>
          </cell>
          <cell r="G137" t="str">
            <v>62 Temporarily Restricted Net Assets</v>
          </cell>
          <cell r="H137" t="str">
            <v>Net Assets</v>
          </cell>
          <cell r="I137" t="str">
            <v>11 Equity</v>
          </cell>
          <cell r="J137" t="str">
            <v>100 Instruction</v>
          </cell>
          <cell r="K137" t="str">
            <v>100 Object</v>
          </cell>
          <cell r="L137" t="str">
            <v>1 Instruction</v>
          </cell>
          <cell r="M137" t="str">
            <v>Site 1</v>
          </cell>
          <cell r="N137" t="str">
            <v>None</v>
          </cell>
          <cell r="O137" t="str">
            <v>None</v>
          </cell>
        </row>
        <row r="138">
          <cell r="D138" t="str">
            <v>3110 · Time restricted</v>
          </cell>
          <cell r="F138" t="str">
            <v>62 Temporarily Restricted Net Assets</v>
          </cell>
          <cell r="G138" t="str">
            <v>62 Temporarily Restricted Net Assets</v>
          </cell>
          <cell r="H138" t="str">
            <v>Net Assets</v>
          </cell>
          <cell r="I138" t="str">
            <v>11 Equity</v>
          </cell>
          <cell r="J138" t="str">
            <v>100 Instruction</v>
          </cell>
          <cell r="K138" t="str">
            <v>100 Object</v>
          </cell>
          <cell r="L138" t="str">
            <v>1 Instruction</v>
          </cell>
          <cell r="M138" t="str">
            <v>Site 1</v>
          </cell>
          <cell r="N138" t="str">
            <v>None</v>
          </cell>
          <cell r="O138" t="str">
            <v>None</v>
          </cell>
        </row>
        <row r="139">
          <cell r="D139" t="str">
            <v>3120 · Asset restricted</v>
          </cell>
          <cell r="F139" t="str">
            <v>62 Temporarily Restricted Net Assets</v>
          </cell>
          <cell r="G139" t="str">
            <v>62 Temporarily Restricted Net Assets</v>
          </cell>
          <cell r="H139" t="str">
            <v>Net Assets</v>
          </cell>
          <cell r="I139" t="str">
            <v>11 Equity</v>
          </cell>
          <cell r="J139" t="str">
            <v>100 Instruction</v>
          </cell>
          <cell r="K139" t="str">
            <v>100 Object</v>
          </cell>
          <cell r="L139" t="str">
            <v>1 Instruction</v>
          </cell>
          <cell r="M139" t="str">
            <v>Site 1</v>
          </cell>
          <cell r="N139" t="str">
            <v>None</v>
          </cell>
          <cell r="O139" t="str">
            <v>None</v>
          </cell>
        </row>
        <row r="141">
          <cell r="D141" t="str">
            <v>3200 · Permanently restricted</v>
          </cell>
          <cell r="F141" t="str">
            <v>63 Permanently Restricted Net Assets</v>
          </cell>
          <cell r="G141" t="str">
            <v>63 Permanently Restricted Net Assets</v>
          </cell>
          <cell r="H141" t="str">
            <v>Net Assets</v>
          </cell>
          <cell r="I141" t="str">
            <v>11 Equity</v>
          </cell>
          <cell r="J141" t="str">
            <v>100 Instruction</v>
          </cell>
          <cell r="K141" t="str">
            <v>100 Object</v>
          </cell>
          <cell r="L141" t="str">
            <v>1 Instruction</v>
          </cell>
          <cell r="M141" t="str">
            <v>Site 1</v>
          </cell>
          <cell r="N141" t="str">
            <v>None</v>
          </cell>
          <cell r="O141" t="str">
            <v>None</v>
          </cell>
        </row>
        <row r="142">
          <cell r="D142" t="str">
            <v>3900 · Retained Earnings</v>
          </cell>
          <cell r="F142" t="str">
            <v>61 Unrestricted Net Assets</v>
          </cell>
          <cell r="G142" t="str">
            <v>61 Unrestricted Net Assets</v>
          </cell>
          <cell r="H142" t="str">
            <v>Net Assets</v>
          </cell>
          <cell r="I142" t="str">
            <v>11 Equity</v>
          </cell>
          <cell r="J142" t="str">
            <v>100 Instruction</v>
          </cell>
          <cell r="K142" t="str">
            <v>100 Object</v>
          </cell>
          <cell r="L142" t="str">
            <v>1 Instruction</v>
          </cell>
          <cell r="M142" t="str">
            <v>Site 1</v>
          </cell>
          <cell r="N142" t="str">
            <v>None</v>
          </cell>
          <cell r="O142" t="str">
            <v>None</v>
          </cell>
        </row>
        <row r="145">
          <cell r="D145" t="str">
            <v>4000 · Per-pupil alloc</v>
          </cell>
          <cell r="E145" t="str">
            <v>DC funding for grade-level</v>
          </cell>
          <cell r="F145" t="str">
            <v>01 State and Local Revenue</v>
          </cell>
          <cell r="G145" t="str">
            <v>01 Per Pupil Charter Payments - General Education</v>
          </cell>
          <cell r="H145" t="str">
            <v>Revenue</v>
          </cell>
          <cell r="J145" t="str">
            <v>100 Instruction</v>
          </cell>
          <cell r="K145" t="str">
            <v>100 Local Funding</v>
          </cell>
          <cell r="L145" t="str">
            <v>1 Instruction</v>
          </cell>
          <cell r="M145" t="str">
            <v>Site 1</v>
          </cell>
          <cell r="N145" t="str">
            <v>Rev-DC</v>
          </cell>
          <cell r="O145" t="str">
            <v>Manual</v>
          </cell>
        </row>
        <row r="146">
          <cell r="D146" t="str">
            <v>4010 · Per-pupil SpEd alloc</v>
          </cell>
          <cell r="E146" t="str">
            <v>DC funding for SpEd Levels 1-4, plus Blackman Jones and Attorney Fees</v>
          </cell>
          <cell r="F146" t="str">
            <v>01 State and Local Revenue</v>
          </cell>
          <cell r="G146" t="str">
            <v>02 Per Pupil Charter Payments - Categorical Enhancements</v>
          </cell>
          <cell r="H146" t="str">
            <v>Revenue</v>
          </cell>
          <cell r="J146" t="str">
            <v>200 SpEd</v>
          </cell>
          <cell r="K146" t="str">
            <v>100 Local Funding</v>
          </cell>
          <cell r="L146" t="str">
            <v>2 SpEd</v>
          </cell>
          <cell r="M146" t="str">
            <v>Site 1</v>
          </cell>
          <cell r="N146" t="str">
            <v>Rev-DC</v>
          </cell>
          <cell r="O146" t="str">
            <v>Manual</v>
          </cell>
        </row>
        <row r="147">
          <cell r="D147" t="str">
            <v>4011 · Per-pupil SpEd ESY</v>
          </cell>
          <cell r="E147" t="str">
            <v>DC funding for SpEd Levels 1-4, for the Extended School Year program</v>
          </cell>
          <cell r="F147" t="str">
            <v>01 State and Local Revenue</v>
          </cell>
          <cell r="G147" t="str">
            <v>02 Per Pupil Charter Payments - Categorical Enhancements</v>
          </cell>
          <cell r="H147" t="str">
            <v>Revenue</v>
          </cell>
          <cell r="J147" t="str">
            <v>200 SpEd</v>
          </cell>
          <cell r="K147" t="str">
            <v>100 Local Funding</v>
          </cell>
          <cell r="L147" t="str">
            <v>2 SpEd</v>
          </cell>
          <cell r="M147" t="str">
            <v>Site 1</v>
          </cell>
          <cell r="N147" t="str">
            <v>Rev-DC</v>
          </cell>
          <cell r="O147" t="str">
            <v>Manual</v>
          </cell>
        </row>
        <row r="148">
          <cell r="D148" t="str">
            <v>4020 · Per-pupil LEP/NEP alloc</v>
          </cell>
          <cell r="E148" t="str">
            <v>DC Funding for Limited/No English Proficiency (aka ELL)</v>
          </cell>
          <cell r="F148" t="str">
            <v>01 State and Local Revenue</v>
          </cell>
          <cell r="G148" t="str">
            <v>02 Per Pupil Charter Payments - Categorical Enhancements</v>
          </cell>
          <cell r="H148" t="str">
            <v>Revenue</v>
          </cell>
          <cell r="J148" t="str">
            <v>100 Instruction</v>
          </cell>
          <cell r="K148" t="str">
            <v>100 Local Funding</v>
          </cell>
          <cell r="L148" t="str">
            <v>1 Instruction</v>
          </cell>
          <cell r="M148" t="str">
            <v>Site 1</v>
          </cell>
          <cell r="N148" t="str">
            <v>Rev-DC</v>
          </cell>
          <cell r="O148" t="str">
            <v>Manual</v>
          </cell>
        </row>
        <row r="149">
          <cell r="D149" t="str">
            <v>4030 · Per-pupil summer alloc</v>
          </cell>
          <cell r="E149" t="str">
            <v>Discontinued DC funding for summer school</v>
          </cell>
          <cell r="F149" t="str">
            <v>01 State and Local Revenue</v>
          </cell>
          <cell r="G149" t="str">
            <v>02 Per Pupil Charter Payments - Categorical Enhancements</v>
          </cell>
          <cell r="H149" t="str">
            <v>Revenue</v>
          </cell>
          <cell r="J149" t="str">
            <v>100 Instruction</v>
          </cell>
          <cell r="K149" t="str">
            <v>100 Local Funding</v>
          </cell>
          <cell r="L149" t="str">
            <v>1 Instruction</v>
          </cell>
          <cell r="M149" t="str">
            <v>Site 1</v>
          </cell>
          <cell r="N149" t="str">
            <v>Rev-DC</v>
          </cell>
          <cell r="O149" t="str">
            <v>None</v>
          </cell>
        </row>
        <row r="150">
          <cell r="D150" t="str">
            <v>4040 · Per-pupil At Risk</v>
          </cell>
          <cell r="E150" t="str">
            <v>DC funding for At Risk</v>
          </cell>
          <cell r="F150" t="str">
            <v>01 State and Local Revenue</v>
          </cell>
          <cell r="G150" t="str">
            <v>02 Per Pupil Charter Payments - Categorical Enhancements</v>
          </cell>
          <cell r="H150" t="str">
            <v>Revenue</v>
          </cell>
          <cell r="J150" t="str">
            <v>100 Instruction</v>
          </cell>
          <cell r="K150" t="str">
            <v>100 Local Funding</v>
          </cell>
          <cell r="L150" t="str">
            <v>1 Instruction</v>
          </cell>
          <cell r="M150" t="str">
            <v>Site 1</v>
          </cell>
          <cell r="N150" t="str">
            <v>Rev-DC</v>
          </cell>
          <cell r="O150" t="str">
            <v>Manual</v>
          </cell>
        </row>
        <row r="151">
          <cell r="D151" t="str">
            <v>4050 · Per-pupil adjustment</v>
          </cell>
          <cell r="E151" t="str">
            <v>Adjustments to previous years’ supplemental funding. Using this account instead of SpEd or LEP/NEP account allows those accounts to be reconciled more easily</v>
          </cell>
          <cell r="F151" t="str">
            <v>01 State and Local Revenue</v>
          </cell>
          <cell r="G151" t="str">
            <v>01 Per Pupil Charter Payments - General Education</v>
          </cell>
          <cell r="H151" t="str">
            <v>Revenue</v>
          </cell>
          <cell r="J151" t="str">
            <v>100 Instruction</v>
          </cell>
          <cell r="K151" t="str">
            <v>100 Local Funding</v>
          </cell>
          <cell r="L151" t="str">
            <v>1 Instruction</v>
          </cell>
          <cell r="M151" t="str">
            <v>Site 1</v>
          </cell>
          <cell r="N151" t="str">
            <v>Rev-DC</v>
          </cell>
          <cell r="O151" t="str">
            <v>Manual</v>
          </cell>
        </row>
        <row r="152">
          <cell r="D152" t="str">
            <v>4090 · Per-pupil shortfall contingency</v>
          </cell>
          <cell r="E152" t="str">
            <v>A discount on funding to help schools identify potential shortfall</v>
          </cell>
          <cell r="F152" t="str">
            <v>01 State and Local Revenue</v>
          </cell>
          <cell r="G152" t="str">
            <v>01 Per Pupil Charter Payments - General Education</v>
          </cell>
          <cell r="H152" t="str">
            <v>Revenue</v>
          </cell>
          <cell r="J152" t="str">
            <v>100 Instruction</v>
          </cell>
          <cell r="K152" t="str">
            <v>100 Local Funding</v>
          </cell>
          <cell r="L152" t="str">
            <v>1 Instruction</v>
          </cell>
          <cell r="M152" t="str">
            <v>Site 1</v>
          </cell>
          <cell r="N152" t="str">
            <v>Rev-DC</v>
          </cell>
          <cell r="O152" t="str">
            <v>Manual</v>
          </cell>
        </row>
        <row r="154">
          <cell r="D154" t="str">
            <v>4100 · Per-pupil facility alloc</v>
          </cell>
          <cell r="E154" t="str">
            <v>DC funding for facilities</v>
          </cell>
          <cell r="F154" t="str">
            <v>01 State and Local Revenue</v>
          </cell>
          <cell r="G154" t="str">
            <v>03 Per Pupil Facilities Allowance</v>
          </cell>
          <cell r="H154" t="str">
            <v>Revenue</v>
          </cell>
          <cell r="J154" t="str">
            <v>100 Instruction</v>
          </cell>
          <cell r="K154" t="str">
            <v>100 Local Funding</v>
          </cell>
          <cell r="L154" t="str">
            <v>1 Instruction</v>
          </cell>
          <cell r="M154" t="str">
            <v>Site 1</v>
          </cell>
          <cell r="N154" t="str">
            <v>Rev-DC</v>
          </cell>
          <cell r="O154" t="str">
            <v>Manual</v>
          </cell>
        </row>
        <row r="156">
          <cell r="D156" t="str">
            <v>4200 · Local grants</v>
          </cell>
          <cell r="E156" t="str">
            <v>Local grants. (Note: Ensure no federal source)</v>
          </cell>
          <cell r="F156" t="str">
            <v>01 State and Local Revenue</v>
          </cell>
          <cell r="G156" t="str">
            <v>05 Other Government Funding/Grants</v>
          </cell>
          <cell r="H156" t="str">
            <v>Revenue</v>
          </cell>
          <cell r="J156" t="str">
            <v>100 Instruction</v>
          </cell>
          <cell r="K156" t="str">
            <v>100 Local Funding</v>
          </cell>
          <cell r="L156" t="str">
            <v>1 Instruction</v>
          </cell>
          <cell r="M156" t="str">
            <v>Site 1</v>
          </cell>
          <cell r="N156" t="str">
            <v>Rev-Oth</v>
          </cell>
          <cell r="O156" t="str">
            <v>RevPrivateGrant</v>
          </cell>
        </row>
        <row r="157">
          <cell r="D157" t="str">
            <v>4210 · Local programs</v>
          </cell>
          <cell r="E157" t="str">
            <v>Local programs</v>
          </cell>
          <cell r="F157" t="str">
            <v>01 State and Local Revenue</v>
          </cell>
          <cell r="G157" t="str">
            <v>05 Other Government Funding/Grants</v>
          </cell>
          <cell r="H157" t="str">
            <v>Revenue</v>
          </cell>
          <cell r="J157" t="str">
            <v>100 Instruction</v>
          </cell>
          <cell r="K157" t="str">
            <v>100 Local Funding</v>
          </cell>
          <cell r="L157" t="str">
            <v>1 Instruction</v>
          </cell>
          <cell r="M157" t="str">
            <v>Site 1</v>
          </cell>
          <cell r="N157" t="str">
            <v>Rev-Oth</v>
          </cell>
          <cell r="O157" t="str">
            <v>RevPrivateGrant</v>
          </cell>
        </row>
        <row r="161">
          <cell r="D161" t="str">
            <v>5000 · ESEA Title 1</v>
          </cell>
          <cell r="E161" t="str">
            <v>Federal funding for disadvantaged (Amount driven by FRL % of K-12)</v>
          </cell>
          <cell r="F161" t="str">
            <v>03 Federal Revenue</v>
          </cell>
          <cell r="G161" t="str">
            <v>04 Federal Funding</v>
          </cell>
          <cell r="H161" t="str">
            <v>Revenue</v>
          </cell>
          <cell r="J161" t="str">
            <v>100 Instruction</v>
          </cell>
          <cell r="K161" t="str">
            <v>200 Federal Funding</v>
          </cell>
          <cell r="L161" t="str">
            <v>1 Instruction</v>
          </cell>
          <cell r="M161" t="str">
            <v>Site 1</v>
          </cell>
          <cell r="N161" t="str">
            <v>Rev-Fed</v>
          </cell>
          <cell r="O161" t="str">
            <v>RevFedGrant</v>
          </cell>
        </row>
        <row r="162">
          <cell r="D162" t="str">
            <v>5001 · ESEA Title 2</v>
          </cell>
          <cell r="E162" t="str">
            <v>Federal funding for high quality teachers, principals (Amount driven by # K-12 Students)</v>
          </cell>
          <cell r="F162" t="str">
            <v>03 Federal Revenue</v>
          </cell>
          <cell r="G162" t="str">
            <v>04 Federal Funding</v>
          </cell>
          <cell r="H162" t="str">
            <v>Revenue</v>
          </cell>
          <cell r="J162" t="str">
            <v>100 Instruction</v>
          </cell>
          <cell r="K162" t="str">
            <v>200 Federal Funding</v>
          </cell>
          <cell r="L162" t="str">
            <v>1 Instruction</v>
          </cell>
          <cell r="M162" t="str">
            <v>Site 1</v>
          </cell>
          <cell r="N162" t="str">
            <v>Rev-Fed</v>
          </cell>
          <cell r="O162" t="str">
            <v>RevFedGrant</v>
          </cell>
        </row>
        <row r="163">
          <cell r="D163" t="str">
            <v>5002 · ESEA Title 3</v>
          </cell>
          <cell r="E163" t="str">
            <v>Federal funding for LEP. (Minimum of $10,000, unless part of consortium; driven by # LEP students 3-21 yrs old)</v>
          </cell>
          <cell r="F163" t="str">
            <v>03 Federal Revenue</v>
          </cell>
          <cell r="G163" t="str">
            <v>04 Federal Funding</v>
          </cell>
          <cell r="H163" t="str">
            <v>Revenue</v>
          </cell>
          <cell r="J163" t="str">
            <v>100 Instruction</v>
          </cell>
          <cell r="K163" t="str">
            <v>200 Federal Funding</v>
          </cell>
          <cell r="L163" t="str">
            <v>1 Instruction</v>
          </cell>
          <cell r="M163" t="str">
            <v>Site 1</v>
          </cell>
          <cell r="N163" t="str">
            <v>Rev-Fed</v>
          </cell>
          <cell r="O163" t="str">
            <v>RevFedGrant</v>
          </cell>
        </row>
        <row r="164">
          <cell r="D164" t="str">
            <v>5003 · IDEA 611</v>
          </cell>
          <cell r="E164" t="str">
            <v>Federal funding for SpEd, ages 3-21</v>
          </cell>
          <cell r="F164" t="str">
            <v>03 Federal Revenue</v>
          </cell>
          <cell r="G164" t="str">
            <v>04 Federal Funding</v>
          </cell>
          <cell r="H164" t="str">
            <v>Revenue</v>
          </cell>
          <cell r="J164" t="str">
            <v>200 SpEd</v>
          </cell>
          <cell r="K164" t="str">
            <v>200 Federal Funding</v>
          </cell>
          <cell r="L164" t="str">
            <v>1 Instruction</v>
          </cell>
          <cell r="M164" t="str">
            <v>Site 1</v>
          </cell>
          <cell r="N164" t="str">
            <v>Rev-Fed</v>
          </cell>
          <cell r="O164" t="str">
            <v>RevFedGrant</v>
          </cell>
        </row>
        <row r="165">
          <cell r="D165" t="str">
            <v>5004 · IDEA 619</v>
          </cell>
          <cell r="E165" t="str">
            <v>Federal funding for SpEd, ages 3-5</v>
          </cell>
          <cell r="F165" t="str">
            <v>03 Federal Revenue</v>
          </cell>
          <cell r="G165" t="str">
            <v>04 Federal Funding</v>
          </cell>
          <cell r="H165" t="str">
            <v>Revenue</v>
          </cell>
          <cell r="J165" t="str">
            <v>200 SpEd</v>
          </cell>
          <cell r="K165" t="str">
            <v>200 Federal Funding</v>
          </cell>
          <cell r="L165" t="str">
            <v>1 Instruction</v>
          </cell>
          <cell r="M165" t="str">
            <v>Site 1</v>
          </cell>
          <cell r="N165" t="str">
            <v>Rev-Fed</v>
          </cell>
          <cell r="O165" t="str">
            <v>RevFedGrant</v>
          </cell>
        </row>
        <row r="166">
          <cell r="D166" t="str">
            <v>5005 · ESEA Title 4</v>
          </cell>
          <cell r="E166" t="str">
            <v>Federal funding for student support and academic enrichment</v>
          </cell>
          <cell r="F166" t="str">
            <v>03 Federal Revenue</v>
          </cell>
          <cell r="G166" t="str">
            <v>04 Federal Funding</v>
          </cell>
          <cell r="H166" t="str">
            <v>Revenue</v>
          </cell>
          <cell r="J166" t="str">
            <v>100 Instruction</v>
          </cell>
          <cell r="K166" t="str">
            <v>200 Federal Funding</v>
          </cell>
          <cell r="L166" t="str">
            <v>1 Instruction</v>
          </cell>
          <cell r="M166" t="str">
            <v>Site 1</v>
          </cell>
          <cell r="N166" t="str">
            <v>Rev-Fed</v>
          </cell>
          <cell r="O166" t="str">
            <v>RevFedGrant</v>
          </cell>
        </row>
        <row r="167">
          <cell r="D167" t="str">
            <v>5010 · Title Vb grants</v>
          </cell>
          <cell r="E167" t="str">
            <v>Federal funding for startup charter schools</v>
          </cell>
          <cell r="F167" t="str">
            <v>03 Federal Revenue</v>
          </cell>
          <cell r="G167" t="str">
            <v>04 Federal Funding</v>
          </cell>
          <cell r="H167" t="str">
            <v>Revenue</v>
          </cell>
          <cell r="J167" t="str">
            <v>100 Instruction</v>
          </cell>
          <cell r="K167" t="str">
            <v>200 Federal Funding</v>
          </cell>
          <cell r="L167" t="str">
            <v>1 Instruction</v>
          </cell>
          <cell r="M167" t="str">
            <v>Site 1</v>
          </cell>
          <cell r="N167" t="str">
            <v>Rev-Fed</v>
          </cell>
          <cell r="O167" t="str">
            <v>RevFedGrant</v>
          </cell>
        </row>
        <row r="168">
          <cell r="D168" t="str">
            <v>5030 · Competitive federal grants</v>
          </cell>
          <cell r="E168" t="str">
            <v>Federal funding for other grants (typically comes from OSSE)</v>
          </cell>
          <cell r="F168" t="str">
            <v>03 Federal Revenue</v>
          </cell>
          <cell r="G168" t="str">
            <v>05 Other Government Funding/Grants</v>
          </cell>
          <cell r="H168" t="str">
            <v>Revenue</v>
          </cell>
          <cell r="J168" t="str">
            <v>100 Instruction</v>
          </cell>
          <cell r="K168" t="str">
            <v>200 Federal Funding</v>
          </cell>
          <cell r="L168" t="str">
            <v>1 Instruction</v>
          </cell>
          <cell r="M168" t="str">
            <v>Site 1</v>
          </cell>
          <cell r="N168" t="str">
            <v>Rev-Fed</v>
          </cell>
          <cell r="O168" t="str">
            <v>RevFedGrant</v>
          </cell>
        </row>
        <row r="169">
          <cell r="D169" t="str">
            <v>5100 · National school lunch prog</v>
          </cell>
          <cell r="E169" t="str">
            <v>Federal program to subsidize breakfast, lunch, &amp; snack. Monthly claim.</v>
          </cell>
          <cell r="F169" t="str">
            <v>03 Federal Revenue</v>
          </cell>
          <cell r="G169" t="str">
            <v>05 Other Government Funding/Grants</v>
          </cell>
          <cell r="H169" t="str">
            <v>Revenue</v>
          </cell>
          <cell r="J169" t="str">
            <v>100 Instruction</v>
          </cell>
          <cell r="K169" t="str">
            <v>200 Federal Funding</v>
          </cell>
          <cell r="L169" t="str">
            <v>1 Instruction</v>
          </cell>
          <cell r="M169" t="str">
            <v>Site 1</v>
          </cell>
          <cell r="N169" t="str">
            <v>Rev-Fed</v>
          </cell>
          <cell r="O169" t="str">
            <v>RevPerStudent</v>
          </cell>
        </row>
        <row r="171">
          <cell r="D171" t="str">
            <v>5103 · Donated Federal Commodities</v>
          </cell>
          <cell r="E171" t="str">
            <v>Federal program to recognize donated commodities from government. This appears quietly on food services bills, especially from Revolution Foods.</v>
          </cell>
          <cell r="F171" t="str">
            <v>03 Federal Revenue</v>
          </cell>
          <cell r="G171" t="str">
            <v>05 Other Government Funding/Grants</v>
          </cell>
          <cell r="H171" t="str">
            <v>Revenue</v>
          </cell>
          <cell r="J171" t="str">
            <v>100 Instruction</v>
          </cell>
          <cell r="K171" t="str">
            <v>200 Federal Funding</v>
          </cell>
          <cell r="L171" t="str">
            <v>1 Instruction</v>
          </cell>
          <cell r="M171" t="str">
            <v>Site 1</v>
          </cell>
          <cell r="N171" t="str">
            <v>Rev-Fed</v>
          </cell>
          <cell r="O171" t="str">
            <v>RevPerStudent</v>
          </cell>
        </row>
        <row r="172">
          <cell r="D172" t="str">
            <v>5104 · Fresh fruit &amp; vegetables prog</v>
          </cell>
          <cell r="E172" t="str">
            <v>Federal program from USDA. Monthly claim.</v>
          </cell>
          <cell r="F172" t="str">
            <v>03 Federal Revenue</v>
          </cell>
          <cell r="G172" t="str">
            <v>05 Other Government Funding/Grants</v>
          </cell>
          <cell r="H172" t="str">
            <v>Revenue</v>
          </cell>
          <cell r="J172" t="str">
            <v>100 Instruction</v>
          </cell>
          <cell r="K172" t="str">
            <v>200 Federal Funding</v>
          </cell>
          <cell r="L172" t="str">
            <v>1 Instruction</v>
          </cell>
          <cell r="M172" t="str">
            <v>Site 1</v>
          </cell>
          <cell r="N172" t="str">
            <v>Rev-Fed</v>
          </cell>
          <cell r="O172" t="str">
            <v>RevPerStudent</v>
          </cell>
        </row>
        <row r="173">
          <cell r="D173" t="str">
            <v>5105 · Child &amp; Adult Care Food Program</v>
          </cell>
          <cell r="E173" t="str">
            <v>Federal program from USDA. Monthly claim.</v>
          </cell>
          <cell r="F173" t="str">
            <v>03 Federal Revenue</v>
          </cell>
          <cell r="G173" t="str">
            <v>05 Other Government Funding/Grants</v>
          </cell>
          <cell r="H173" t="str">
            <v>Revenue</v>
          </cell>
          <cell r="J173" t="str">
            <v>100 Instruction</v>
          </cell>
          <cell r="K173" t="str">
            <v>200 Federal Funding</v>
          </cell>
          <cell r="L173" t="str">
            <v>1 Instruction</v>
          </cell>
          <cell r="M173" t="str">
            <v>Site 1</v>
          </cell>
          <cell r="N173" t="str">
            <v>Rev-Fed</v>
          </cell>
          <cell r="O173" t="str">
            <v>RevPerStudent</v>
          </cell>
        </row>
        <row r="174">
          <cell r="D174" t="str">
            <v>5110 · E-rate program</v>
          </cell>
          <cell r="E174" t="str">
            <v>Federal program to subsidize technology. Revenue appears as a reimbursement check from vendor or as a discount on vendor bill. The full amount of the expense should be recognized as 9120, with the discount recorded as revenue in this account.</v>
          </cell>
          <cell r="F174" t="str">
            <v>03 Federal Revenue</v>
          </cell>
          <cell r="G174" t="str">
            <v>05 Other Government Funding/Grants</v>
          </cell>
          <cell r="H174" t="str">
            <v>Revenue</v>
          </cell>
          <cell r="J174" t="str">
            <v>100 Instruction</v>
          </cell>
          <cell r="K174" t="str">
            <v>200 Federal Funding</v>
          </cell>
          <cell r="L174" t="str">
            <v>1 Instruction</v>
          </cell>
          <cell r="M174" t="str">
            <v>Site 1</v>
          </cell>
          <cell r="N174" t="str">
            <v>Rev-Fed</v>
          </cell>
          <cell r="O174" t="str">
            <v>RevPerStudent</v>
          </cell>
        </row>
        <row r="175">
          <cell r="D175" t="str">
            <v>5120 · Medicaid program</v>
          </cell>
          <cell r="E175" t="str">
            <v>Federal program to reimburse for SpEd services provided to low-income students.</v>
          </cell>
          <cell r="F175" t="str">
            <v>03 Federal Revenue</v>
          </cell>
          <cell r="G175" t="str">
            <v>05 Other Government Funding/Grants</v>
          </cell>
          <cell r="H175" t="str">
            <v>Revenue</v>
          </cell>
          <cell r="J175" t="str">
            <v>100 Instruction</v>
          </cell>
          <cell r="K175" t="str">
            <v>200 Federal Funding</v>
          </cell>
          <cell r="L175" t="str">
            <v>1 Instruction</v>
          </cell>
          <cell r="M175" t="str">
            <v>Site 1</v>
          </cell>
          <cell r="N175" t="str">
            <v>Rev-Fed</v>
          </cell>
          <cell r="O175" t="str">
            <v>RevPerStudent</v>
          </cell>
        </row>
        <row r="176">
          <cell r="D176" t="str">
            <v>5130 · Child care subsidy program</v>
          </cell>
          <cell r="E176" t="str">
            <v>Federal program from HHS to subsidize after care. Very challenging to acquire. Monthly claim.</v>
          </cell>
          <cell r="F176" t="str">
            <v>03 Federal Revenue</v>
          </cell>
          <cell r="G176" t="str">
            <v>05 Other Government Funding/Grants</v>
          </cell>
          <cell r="H176" t="str">
            <v>Revenue</v>
          </cell>
          <cell r="J176" t="str">
            <v>100 Instruction</v>
          </cell>
          <cell r="K176" t="str">
            <v>200 Federal Funding</v>
          </cell>
          <cell r="L176" t="str">
            <v>1 Instruction</v>
          </cell>
          <cell r="M176" t="str">
            <v>Site 1</v>
          </cell>
          <cell r="N176" t="str">
            <v>Rev-Fed</v>
          </cell>
          <cell r="O176" t="str">
            <v>RevPerStudent</v>
          </cell>
        </row>
        <row r="179">
          <cell r="D179" t="str">
            <v>6000 · Individual grants</v>
          </cell>
          <cell r="E179" t="str">
            <v>Grants from individuals. Record as of date of letter, subject to contingencies. Grants typically have a use or time restriction on them (versus a contribution).</v>
          </cell>
          <cell r="F179" t="str">
            <v>04 Private Grants and Donations</v>
          </cell>
          <cell r="G179" t="str">
            <v>06 Private Grants and Donations</v>
          </cell>
          <cell r="H179" t="str">
            <v>Revenue</v>
          </cell>
          <cell r="J179" t="str">
            <v>100 Instruction</v>
          </cell>
          <cell r="K179" t="str">
            <v>300 Private Funding</v>
          </cell>
          <cell r="L179" t="str">
            <v>1 Instruction</v>
          </cell>
          <cell r="M179" t="str">
            <v>Site 1</v>
          </cell>
          <cell r="N179" t="str">
            <v>Rev-Oth</v>
          </cell>
          <cell r="O179" t="str">
            <v>RevPrivateGrant</v>
          </cell>
        </row>
        <row r="180">
          <cell r="D180" t="str">
            <v>6010 · Corporate/business grants</v>
          </cell>
          <cell r="E180" t="str">
            <v>Grants from a business. Record as of date of letter, subject to contingencies</v>
          </cell>
          <cell r="F180" t="str">
            <v>04 Private Grants and Donations</v>
          </cell>
          <cell r="G180" t="str">
            <v>06 Private Grants and Donations</v>
          </cell>
          <cell r="H180" t="str">
            <v>Revenue</v>
          </cell>
          <cell r="J180" t="str">
            <v>100 Instruction</v>
          </cell>
          <cell r="K180" t="str">
            <v>300 Private Funding</v>
          </cell>
          <cell r="L180" t="str">
            <v>1 Instruction</v>
          </cell>
          <cell r="M180" t="str">
            <v>Site 1</v>
          </cell>
          <cell r="N180" t="str">
            <v>Rev-Oth</v>
          </cell>
          <cell r="O180" t="str">
            <v>RevPrivateGrant</v>
          </cell>
        </row>
        <row r="181">
          <cell r="D181" t="str">
            <v>6020 · Foundation grants</v>
          </cell>
          <cell r="E181" t="str">
            <v>Grants from foundations. Record as of date of letter, subject to contingencies</v>
          </cell>
          <cell r="F181" t="str">
            <v>04 Private Grants and Donations</v>
          </cell>
          <cell r="G181" t="str">
            <v>06 Private Grants and Donations</v>
          </cell>
          <cell r="H181" t="str">
            <v>Revenue</v>
          </cell>
          <cell r="J181" t="str">
            <v>100 Instruction</v>
          </cell>
          <cell r="K181" t="str">
            <v>300 Private Funding</v>
          </cell>
          <cell r="L181" t="str">
            <v>1 Instruction</v>
          </cell>
          <cell r="M181" t="str">
            <v>Site 1</v>
          </cell>
          <cell r="N181" t="str">
            <v>Rev-Oth</v>
          </cell>
          <cell r="O181" t="str">
            <v>RevPrivateGrant</v>
          </cell>
        </row>
        <row r="182">
          <cell r="D182" t="str">
            <v>6050 · Capital grants</v>
          </cell>
          <cell r="E182" t="str">
            <v>Grants from foundations specified for a building project.</v>
          </cell>
          <cell r="F182" t="str">
            <v>04 Private Grants and Donations</v>
          </cell>
          <cell r="G182" t="str">
            <v>06 Private Grants and Donations</v>
          </cell>
          <cell r="H182" t="str">
            <v>Revenue</v>
          </cell>
          <cell r="J182" t="str">
            <v>100 Instruction</v>
          </cell>
          <cell r="K182" t="str">
            <v>300 Private Funding</v>
          </cell>
          <cell r="L182" t="str">
            <v>1 Instruction</v>
          </cell>
          <cell r="M182" t="str">
            <v>Site 1</v>
          </cell>
          <cell r="N182" t="str">
            <v>Rev-Oth</v>
          </cell>
          <cell r="O182" t="str">
            <v>RevPrivateGrant</v>
          </cell>
        </row>
        <row r="184">
          <cell r="D184" t="str">
            <v>6200 · Individual contributions</v>
          </cell>
          <cell r="E184" t="str">
            <v>Contributions from individuals. Record as of pledge date. Contributions typically have no use or time restrictions on them.</v>
          </cell>
          <cell r="F184" t="str">
            <v>04 Private Grants and Donations</v>
          </cell>
          <cell r="G184" t="str">
            <v>06 Private Grants and Donations</v>
          </cell>
          <cell r="H184" t="str">
            <v>Revenue</v>
          </cell>
          <cell r="J184" t="str">
            <v>100 Instruction</v>
          </cell>
          <cell r="K184" t="str">
            <v>300 Private Funding</v>
          </cell>
          <cell r="L184" t="str">
            <v>1 Instruction</v>
          </cell>
          <cell r="M184" t="str">
            <v>Site 1</v>
          </cell>
          <cell r="N184" t="str">
            <v>Rev-Oth</v>
          </cell>
          <cell r="O184" t="str">
            <v>RevPrivateContrib</v>
          </cell>
        </row>
        <row r="185">
          <cell r="D185" t="str">
            <v>6240 · Temp restricted private contrib</v>
          </cell>
          <cell r="E185" t="str">
            <v>Contributions from individuals. Record as of pledge date. Contributions typically have no use or time restrictions on them.</v>
          </cell>
          <cell r="F185" t="str">
            <v>04 Private Grants and Donations</v>
          </cell>
          <cell r="G185" t="str">
            <v>06 Private Grants and Donations</v>
          </cell>
          <cell r="H185" t="str">
            <v>Revenue</v>
          </cell>
          <cell r="J185" t="str">
            <v>100 Instruction</v>
          </cell>
          <cell r="K185" t="str">
            <v>300 Private Funding</v>
          </cell>
          <cell r="L185" t="str">
            <v>1 Instruction</v>
          </cell>
          <cell r="M185" t="str">
            <v>Site 1</v>
          </cell>
          <cell r="N185" t="str">
            <v>Rev-Oth</v>
          </cell>
          <cell r="O185" t="str">
            <v>RevPrivateContrib</v>
          </cell>
        </row>
        <row r="186">
          <cell r="D186" t="str">
            <v>6210 · Corporate contributions</v>
          </cell>
          <cell r="E186" t="str">
            <v>Contributions from businesses. Record as of pledge dated.</v>
          </cell>
          <cell r="F186" t="str">
            <v>04 Private Grants and Donations</v>
          </cell>
          <cell r="G186" t="str">
            <v>06 Private Grants and Donations</v>
          </cell>
          <cell r="H186" t="str">
            <v>Revenue</v>
          </cell>
          <cell r="J186" t="str">
            <v>100 Instruction</v>
          </cell>
          <cell r="K186" t="str">
            <v>300 Private Funding</v>
          </cell>
          <cell r="L186" t="str">
            <v>1 Instruction</v>
          </cell>
          <cell r="M186" t="str">
            <v>Site 1</v>
          </cell>
          <cell r="N186" t="str">
            <v>Rev-Oth</v>
          </cell>
          <cell r="O186" t="str">
            <v>RevPrivateContrib</v>
          </cell>
        </row>
        <row r="187">
          <cell r="D187" t="str">
            <v>6220 · Foundation contributions</v>
          </cell>
          <cell r="E187" t="str">
            <v>Contributions from foundations. Record as of pledge date.</v>
          </cell>
          <cell r="F187" t="str">
            <v>04 Private Grants and Donations</v>
          </cell>
          <cell r="G187" t="str">
            <v>06 Private Grants and Donations</v>
          </cell>
          <cell r="H187" t="str">
            <v>Revenue</v>
          </cell>
          <cell r="J187" t="str">
            <v>100 Instruction</v>
          </cell>
          <cell r="K187" t="str">
            <v>300 Private Funding</v>
          </cell>
          <cell r="L187" t="str">
            <v>1 Instruction</v>
          </cell>
          <cell r="M187" t="str">
            <v>Site 1</v>
          </cell>
          <cell r="N187" t="str">
            <v>Rev-Oth</v>
          </cell>
          <cell r="O187" t="str">
            <v>RevPrivateContrib</v>
          </cell>
        </row>
        <row r="188">
          <cell r="D188" t="str">
            <v>6230 · Special event contributions</v>
          </cell>
          <cell r="E188" t="str">
            <v>Contributions for special events. Frequently, the school will want to track sponsors, auctions, &amp; tickets separately. This is done with a job Ex: SY14-15:Gala:Tickets</v>
          </cell>
          <cell r="F188" t="str">
            <v>04 Private Grants and Donations</v>
          </cell>
          <cell r="G188" t="str">
            <v>06 Private Grants and Donations</v>
          </cell>
          <cell r="H188" t="str">
            <v>Revenue</v>
          </cell>
          <cell r="J188" t="str">
            <v>100 Instruction</v>
          </cell>
          <cell r="K188" t="str">
            <v>300 Private Funding</v>
          </cell>
          <cell r="L188" t="str">
            <v>1 Instruction</v>
          </cell>
          <cell r="M188" t="str">
            <v>Site 1</v>
          </cell>
          <cell r="N188" t="str">
            <v>Rev-Oth</v>
          </cell>
          <cell r="O188" t="str">
            <v>RevPrivateContrib</v>
          </cell>
        </row>
        <row r="189">
          <cell r="D189" t="str">
            <v>6300 · Before care after care fees</v>
          </cell>
          <cell r="E189" t="str">
            <v>Student payments for before care, after care</v>
          </cell>
          <cell r="F189" t="str">
            <v>05 Earned Fees</v>
          </cell>
          <cell r="G189" t="str">
            <v>07 Activity Fees</v>
          </cell>
          <cell r="H189" t="str">
            <v>Revenue</v>
          </cell>
          <cell r="J189" t="str">
            <v>100 Instruction</v>
          </cell>
          <cell r="K189" t="str">
            <v>300 Private Funding</v>
          </cell>
          <cell r="L189" t="str">
            <v>1 Instruction</v>
          </cell>
          <cell r="M189" t="str">
            <v>Site 1</v>
          </cell>
          <cell r="N189" t="str">
            <v>Rev-Oth</v>
          </cell>
          <cell r="O189" t="str">
            <v>RevPerStudent</v>
          </cell>
        </row>
        <row r="190">
          <cell r="D190" t="str">
            <v>6301 · Supplemental summer fees</v>
          </cell>
          <cell r="E190" t="str">
            <v>Student payments for summer</v>
          </cell>
          <cell r="F190" t="str">
            <v>05 Earned Fees</v>
          </cell>
          <cell r="G190" t="str">
            <v>07 Activity Fees</v>
          </cell>
          <cell r="H190" t="str">
            <v>Revenue</v>
          </cell>
          <cell r="J190" t="str">
            <v>100 Instruction</v>
          </cell>
          <cell r="K190" t="str">
            <v>300 Private Funding</v>
          </cell>
          <cell r="L190" t="str">
            <v>1 Instruction</v>
          </cell>
          <cell r="M190" t="str">
            <v>Site 1</v>
          </cell>
          <cell r="N190" t="str">
            <v>Rev-Oth</v>
          </cell>
          <cell r="O190" t="str">
            <v>RevPerStudent</v>
          </cell>
        </row>
        <row r="192">
          <cell r="D192" t="str">
            <v>6305 · Other program fees</v>
          </cell>
          <cell r="E192" t="str">
            <v>Student payments for other programs</v>
          </cell>
          <cell r="F192" t="str">
            <v>05 Earned Fees</v>
          </cell>
          <cell r="G192" t="str">
            <v>07 Activity Fees</v>
          </cell>
          <cell r="H192" t="str">
            <v>Revenue</v>
          </cell>
          <cell r="J192" t="str">
            <v>100 Instruction</v>
          </cell>
          <cell r="K192" t="str">
            <v>400 Student Activities</v>
          </cell>
          <cell r="L192" t="str">
            <v>1 Instruction</v>
          </cell>
          <cell r="M192" t="str">
            <v>Site 1</v>
          </cell>
          <cell r="N192" t="str">
            <v>Rev-Oth</v>
          </cell>
          <cell r="O192" t="str">
            <v>RevPerStudent</v>
          </cell>
        </row>
        <row r="193">
          <cell r="D193" t="str">
            <v>6310 · Field trip fees</v>
          </cell>
          <cell r="E193" t="str">
            <v>Student payments for field trips</v>
          </cell>
          <cell r="F193" t="str">
            <v>05 Earned Fees</v>
          </cell>
          <cell r="G193" t="str">
            <v>07 Activity Fees</v>
          </cell>
          <cell r="H193" t="str">
            <v>Revenue</v>
          </cell>
          <cell r="J193" t="str">
            <v>100 Instruction</v>
          </cell>
          <cell r="K193" t="str">
            <v>400 Student Activities</v>
          </cell>
          <cell r="L193" t="str">
            <v>1 Instruction</v>
          </cell>
          <cell r="M193" t="str">
            <v>Site 1</v>
          </cell>
          <cell r="N193" t="str">
            <v>Rev-Oth</v>
          </cell>
          <cell r="O193" t="str">
            <v>RevPerStudent</v>
          </cell>
        </row>
        <row r="194">
          <cell r="D194" t="str">
            <v>6320 · Club &amp; other fees</v>
          </cell>
          <cell r="E194" t="str">
            <v>Student payments for clubs or other extracurricular activities</v>
          </cell>
          <cell r="F194" t="str">
            <v>05 Earned Fees</v>
          </cell>
          <cell r="G194" t="str">
            <v>07 Activity Fees</v>
          </cell>
          <cell r="H194" t="str">
            <v>Revenue</v>
          </cell>
          <cell r="J194" t="str">
            <v>100 Instruction</v>
          </cell>
          <cell r="K194" t="str">
            <v>400 Student Activities</v>
          </cell>
          <cell r="L194" t="str">
            <v>1 Instruction</v>
          </cell>
          <cell r="M194" t="str">
            <v>Site 1</v>
          </cell>
          <cell r="N194" t="str">
            <v>Rev-Oth</v>
          </cell>
          <cell r="O194" t="str">
            <v>RevPerStudent</v>
          </cell>
        </row>
        <row r="196">
          <cell r="D196" t="str">
            <v>6400 · Paid meal sales</v>
          </cell>
          <cell r="E196" t="str">
            <v>Student payments for meals</v>
          </cell>
          <cell r="F196" t="str">
            <v>05 Earned Fees</v>
          </cell>
          <cell r="G196" t="str">
            <v>09 Other Income</v>
          </cell>
          <cell r="H196" t="str">
            <v>Revenue</v>
          </cell>
          <cell r="J196" t="str">
            <v>100 Instruction</v>
          </cell>
          <cell r="K196" t="str">
            <v>400 Student Activities</v>
          </cell>
          <cell r="L196" t="str">
            <v>1 Instruction</v>
          </cell>
          <cell r="M196" t="str">
            <v>Site 1</v>
          </cell>
          <cell r="N196" t="str">
            <v>Rev-Oth</v>
          </cell>
          <cell r="O196" t="str">
            <v>RevPerStudent</v>
          </cell>
        </row>
        <row r="197">
          <cell r="D197" t="str">
            <v>6410 · School store sales</v>
          </cell>
          <cell r="E197" t="str">
            <v>Student payments for school store</v>
          </cell>
          <cell r="F197" t="str">
            <v>05 Earned Fees</v>
          </cell>
          <cell r="G197" t="str">
            <v>09 Other Income</v>
          </cell>
          <cell r="H197" t="str">
            <v>Revenue</v>
          </cell>
          <cell r="J197" t="str">
            <v>100 Instruction</v>
          </cell>
          <cell r="K197" t="str">
            <v>400 Student Activities</v>
          </cell>
          <cell r="L197" t="str">
            <v>1 Instruction</v>
          </cell>
          <cell r="M197" t="str">
            <v>Site 1</v>
          </cell>
          <cell r="N197" t="str">
            <v>Rev-Oth</v>
          </cell>
          <cell r="O197" t="str">
            <v>RevPerStudent</v>
          </cell>
        </row>
        <row r="198">
          <cell r="D198" t="str">
            <v>6420 · Student/parent fundraising</v>
          </cell>
          <cell r="E198" t="str">
            <v>Student fundraising</v>
          </cell>
          <cell r="F198" t="str">
            <v>05 Earned Fees</v>
          </cell>
          <cell r="G198" t="str">
            <v>09 Other Income</v>
          </cell>
          <cell r="H198" t="str">
            <v>Revenue</v>
          </cell>
          <cell r="J198" t="str">
            <v>100 Instruction</v>
          </cell>
          <cell r="K198" t="str">
            <v>400 Student Activities</v>
          </cell>
          <cell r="L198" t="str">
            <v>1 Instruction</v>
          </cell>
          <cell r="M198" t="str">
            <v>Site 1</v>
          </cell>
          <cell r="N198" t="str">
            <v>Rev-Oth</v>
          </cell>
          <cell r="O198" t="str">
            <v>RevPerStudent</v>
          </cell>
        </row>
        <row r="199">
          <cell r="D199" t="str">
            <v>6430 · Student uniform sales</v>
          </cell>
          <cell r="E199" t="str">
            <v>Student payments for uniforms</v>
          </cell>
          <cell r="F199" t="str">
            <v>05 Earned Fees</v>
          </cell>
          <cell r="G199" t="str">
            <v>09 Other Income</v>
          </cell>
          <cell r="H199" t="str">
            <v>Revenue</v>
          </cell>
          <cell r="J199" t="str">
            <v>100 Instruction</v>
          </cell>
          <cell r="K199" t="str">
            <v>400 Student Activities</v>
          </cell>
          <cell r="L199" t="str">
            <v>1 Instruction</v>
          </cell>
          <cell r="M199" t="str">
            <v>Site 1</v>
          </cell>
          <cell r="N199" t="str">
            <v>Rev-Oth</v>
          </cell>
          <cell r="O199" t="str">
            <v>RevPerStudent</v>
          </cell>
        </row>
        <row r="201">
          <cell r="D201" t="str">
            <v>6500 · Short-term investments</v>
          </cell>
          <cell r="E201" t="str">
            <v>Interest from cash or cash equivalents</v>
          </cell>
          <cell r="F201" t="str">
            <v>05 Earned Fees</v>
          </cell>
          <cell r="G201" t="str">
            <v>09 Other Income</v>
          </cell>
          <cell r="H201" t="str">
            <v>Revenue</v>
          </cell>
          <cell r="J201" t="str">
            <v>100 Instruction</v>
          </cell>
          <cell r="K201" t="str">
            <v>400 Student Activities</v>
          </cell>
          <cell r="L201" t="str">
            <v>1 Instruction</v>
          </cell>
          <cell r="M201" t="str">
            <v>Site 1</v>
          </cell>
          <cell r="N201" t="str">
            <v>Rev-Oth</v>
          </cell>
          <cell r="O201" t="str">
            <v>RevPerStudent</v>
          </cell>
        </row>
        <row r="202">
          <cell r="D202" t="str">
            <v>6510 · Dividends &amp; interest securities</v>
          </cell>
          <cell r="E202" t="str">
            <v>Dividends from securities or interest from CDs, or other interest-bearing investments.</v>
          </cell>
          <cell r="F202" t="str">
            <v>05 Earned Fees</v>
          </cell>
          <cell r="G202" t="str">
            <v>09 Other Income</v>
          </cell>
          <cell r="H202" t="str">
            <v>Revenue</v>
          </cell>
          <cell r="J202" t="str">
            <v>100 Instruction</v>
          </cell>
          <cell r="K202" t="str">
            <v>400 Student Activities</v>
          </cell>
          <cell r="L202" t="str">
            <v>1 Instruction</v>
          </cell>
          <cell r="M202" t="str">
            <v>Site 1</v>
          </cell>
          <cell r="N202" t="str">
            <v>Rev-Oth</v>
          </cell>
          <cell r="O202" t="str">
            <v>RevPerStudent</v>
          </cell>
        </row>
        <row r="203">
          <cell r="D203" t="str">
            <v>6520 · Rental revenue</v>
          </cell>
          <cell r="E203" t="str">
            <v>Fees earned from organizations renting space. This can trigger discussions about Unrelated Business Income</v>
          </cell>
          <cell r="F203" t="str">
            <v>05 Earned Fees</v>
          </cell>
          <cell r="G203" t="str">
            <v>09 Other Income</v>
          </cell>
          <cell r="H203" t="str">
            <v>Revenue</v>
          </cell>
          <cell r="J203" t="str">
            <v>100 Instruction</v>
          </cell>
          <cell r="K203" t="str">
            <v>400 Student Activities</v>
          </cell>
          <cell r="L203" t="str">
            <v>1 Instruction</v>
          </cell>
          <cell r="M203" t="str">
            <v>Site 1</v>
          </cell>
          <cell r="N203" t="str">
            <v>Rev-Oth</v>
          </cell>
          <cell r="O203" t="str">
            <v>RevPerStudent</v>
          </cell>
        </row>
        <row r="204">
          <cell r="D204" t="str">
            <v>6550 · DCSCTF Revenue</v>
          </cell>
          <cell r="E204" t="str">
            <v>Fees earned from organizations renting space. This can trigger discussions about Unrelated Business Income</v>
          </cell>
          <cell r="F204" t="str">
            <v>05 Earned Fees</v>
          </cell>
          <cell r="G204" t="str">
            <v>09 Other Income</v>
          </cell>
          <cell r="H204" t="str">
            <v>Revenue</v>
          </cell>
          <cell r="J204" t="str">
            <v>100 Instruction</v>
          </cell>
          <cell r="K204" t="str">
            <v>400 Student Activities</v>
          </cell>
          <cell r="L204" t="str">
            <v>1 Instruction</v>
          </cell>
          <cell r="M204" t="str">
            <v>Site 1</v>
          </cell>
          <cell r="N204" t="str">
            <v>Rev-Oth</v>
          </cell>
          <cell r="O204" t="str">
            <v>RevPerStudent</v>
          </cell>
        </row>
        <row r="205">
          <cell r="D205" t="str">
            <v>6530 · Realized gains/losses</v>
          </cell>
          <cell r="E205" t="str">
            <v>Gains/losses from executed/closed transactions (e.g. gain on the disposal of an asset, gains or losses from sales of donated stock, hedges closed during period, and the like)</v>
          </cell>
          <cell r="F205" t="str">
            <v>05 Earned Fees</v>
          </cell>
          <cell r="G205" t="str">
            <v>09 Other Income</v>
          </cell>
          <cell r="H205" t="str">
            <v>Revenue</v>
          </cell>
          <cell r="J205" t="str">
            <v>100 Instruction</v>
          </cell>
          <cell r="K205" t="str">
            <v>400 Student Activities</v>
          </cell>
          <cell r="L205" t="str">
            <v>1 Instruction</v>
          </cell>
          <cell r="M205" t="str">
            <v>Site 1</v>
          </cell>
          <cell r="N205" t="str">
            <v>Rev-Oth</v>
          </cell>
          <cell r="O205" t="str">
            <v>RevPerStudent</v>
          </cell>
        </row>
        <row r="206">
          <cell r="D206" t="str">
            <v>6540 · Unrealized gains/losses</v>
          </cell>
          <cell r="E206" t="str">
            <v>Gains/losses from unexecuted/open transactions (e.g. changes in hedging instrument value [interest rate swap], marketable securities or CDs held)</v>
          </cell>
          <cell r="F206" t="str">
            <v>05 Earned Fees</v>
          </cell>
          <cell r="G206" t="str">
            <v>09 Other Income</v>
          </cell>
          <cell r="H206" t="str">
            <v>Revenue</v>
          </cell>
          <cell r="J206" t="str">
            <v>100 Instruction</v>
          </cell>
          <cell r="K206" t="str">
            <v>400 Student Activities</v>
          </cell>
          <cell r="L206" t="str">
            <v>1 Instruction</v>
          </cell>
          <cell r="M206" t="str">
            <v>Site 1</v>
          </cell>
          <cell r="N206" t="str">
            <v>Rev-Oth</v>
          </cell>
          <cell r="O206" t="str">
            <v>RevPerStudent</v>
          </cell>
        </row>
        <row r="207">
          <cell r="D207" t="str">
            <v>6560 · Miscellaneous revenue</v>
          </cell>
          <cell r="E207" t="str">
            <v>Revenue that doesn’t match any other account, including advertising revenue. Attempt to not use.</v>
          </cell>
          <cell r="F207" t="str">
            <v>05 Earned Fees</v>
          </cell>
          <cell r="G207" t="str">
            <v>09 Other Income</v>
          </cell>
          <cell r="H207" t="str">
            <v>Revenue</v>
          </cell>
          <cell r="J207" t="str">
            <v>100 Instruction</v>
          </cell>
          <cell r="K207" t="str">
            <v>400 Student Activities</v>
          </cell>
          <cell r="L207" t="str">
            <v>1 Instruction</v>
          </cell>
          <cell r="M207" t="str">
            <v>Site 1</v>
          </cell>
          <cell r="N207" t="str">
            <v>Rev-Oth</v>
          </cell>
          <cell r="O207" t="str">
            <v>RevPerStudent</v>
          </cell>
        </row>
        <row r="208">
          <cell r="D208" t="str">
            <v>6580 · Tuition</v>
          </cell>
          <cell r="E208" t="str">
            <v>Fees earned from students that do not reside in D.C. or from other schools who are paying for their students to attend another school</v>
          </cell>
          <cell r="F208" t="str">
            <v>05 Earned Fees</v>
          </cell>
          <cell r="G208" t="str">
            <v>09 Other Income</v>
          </cell>
          <cell r="H208" t="str">
            <v>Revenue</v>
          </cell>
          <cell r="J208" t="str">
            <v>100 Instruction</v>
          </cell>
          <cell r="K208" t="str">
            <v>400 Student Activities</v>
          </cell>
          <cell r="L208" t="str">
            <v>1 Instruction</v>
          </cell>
          <cell r="M208" t="str">
            <v>Site 1</v>
          </cell>
          <cell r="N208" t="str">
            <v>Rev-Oth</v>
          </cell>
          <cell r="O208" t="str">
            <v>RevPerStudent</v>
          </cell>
        </row>
        <row r="209">
          <cell r="D209" t="str">
            <v>6999 · Historical revenue</v>
          </cell>
          <cell r="E209" t="str">
            <v>An account to map in total expenses from legacy account structures</v>
          </cell>
          <cell r="F209" t="str">
            <v>???</v>
          </cell>
          <cell r="G209" t="str">
            <v>???</v>
          </cell>
          <cell r="H209" t="str">
            <v>Revenue</v>
          </cell>
          <cell r="J209" t="str">
            <v>100 Instruction</v>
          </cell>
          <cell r="K209" t="str">
            <v>400 Student Activities</v>
          </cell>
          <cell r="L209" t="str">
            <v>1 Instruction</v>
          </cell>
          <cell r="M209" t="str">
            <v>Site 1</v>
          </cell>
          <cell r="N209" t="str">
            <v>Rev-Oth</v>
          </cell>
          <cell r="O209" t="str">
            <v>None</v>
          </cell>
        </row>
        <row r="211">
          <cell r="D211" t="str">
            <v>6700 · Donated services revenue</v>
          </cell>
          <cell r="E211" t="str">
            <v>Revenue from in-kind services – must be of a professional nature, does not include volunteer work, typically services such as consulting, legal, marketing, and the like show up here, as does rent [i.e. free use of space] (not included in 990 revenue)</v>
          </cell>
          <cell r="F211" t="str">
            <v>06 Donated Revenue</v>
          </cell>
          <cell r="G211" t="str">
            <v>08 In-kind revenue</v>
          </cell>
          <cell r="H211" t="str">
            <v>Revenue</v>
          </cell>
          <cell r="J211" t="str">
            <v>100 Instruction</v>
          </cell>
          <cell r="K211" t="str">
            <v>400 Student Activities</v>
          </cell>
          <cell r="L211" t="str">
            <v>1 Instruction</v>
          </cell>
          <cell r="M211" t="str">
            <v>Site 1</v>
          </cell>
          <cell r="N211" t="str">
            <v>Rev-Oth</v>
          </cell>
          <cell r="O211" t="str">
            <v>RevPerStudent</v>
          </cell>
        </row>
        <row r="212">
          <cell r="D212" t="str">
            <v>6710 · Donated tangibles revenue</v>
          </cell>
          <cell r="E212" t="str">
            <v>Donated physical items – computers, furniture, even food for an event (unlike services, donated tangibles are included in 990 revenue)</v>
          </cell>
          <cell r="F212" t="str">
            <v>06 Donated Revenue</v>
          </cell>
          <cell r="G212" t="str">
            <v>08 In-kind revenue</v>
          </cell>
          <cell r="H212" t="str">
            <v>Revenue</v>
          </cell>
          <cell r="J212" t="str">
            <v>100 Instruction</v>
          </cell>
          <cell r="K212" t="str">
            <v>400 Student Activities</v>
          </cell>
          <cell r="L212" t="str">
            <v>1 Instruction</v>
          </cell>
          <cell r="M212" t="str">
            <v>Site 1</v>
          </cell>
          <cell r="N212" t="str">
            <v>Rev-Oth</v>
          </cell>
          <cell r="O212" t="str">
            <v>RevPerStudent</v>
          </cell>
        </row>
        <row r="215">
          <cell r="D215" t="str">
            <v>7000 · Leadership salaries</v>
          </cell>
          <cell r="E215" t="str">
            <v>Salaries for curricular leaders, including principals, assistant principals. For Executive Director, Chief Academic Officer, use 7300.</v>
          </cell>
          <cell r="F215" t="str">
            <v>11 Salaries</v>
          </cell>
          <cell r="G215" t="str">
            <v>11 Principal/Executive Salary</v>
          </cell>
          <cell r="H215" t="str">
            <v>Expenses</v>
          </cell>
          <cell r="J215" t="str">
            <v>100 Instruction</v>
          </cell>
          <cell r="K215" t="str">
            <v>700 Salaries</v>
          </cell>
          <cell r="L215" t="str">
            <v>1 Instruction</v>
          </cell>
          <cell r="M215" t="str">
            <v>Site 1</v>
          </cell>
          <cell r="N215" t="str">
            <v>Exp-Per</v>
          </cell>
          <cell r="O215" t="str">
            <v>ExpStaffSalary</v>
          </cell>
        </row>
        <row r="216">
          <cell r="D216" t="str">
            <v>7010 · Teacher salaries</v>
          </cell>
          <cell r="E216" t="str">
            <v>Salaries for grade-level in ES, MS or subject teachers in HS. This does NOT include SpEd teachers, ELL teachers or Specials.</v>
          </cell>
          <cell r="F216" t="str">
            <v>11 Salaries</v>
          </cell>
          <cell r="G216" t="str">
            <v>12 Teachers Salaries</v>
          </cell>
          <cell r="H216" t="str">
            <v>Expenses</v>
          </cell>
          <cell r="J216" t="str">
            <v>100 Instruction</v>
          </cell>
          <cell r="K216" t="str">
            <v>700 Salaries</v>
          </cell>
          <cell r="L216" t="str">
            <v>1 Instruction</v>
          </cell>
          <cell r="M216" t="str">
            <v>Site 1</v>
          </cell>
          <cell r="N216" t="str">
            <v>Exp-Per</v>
          </cell>
          <cell r="O216" t="str">
            <v>ExpStaffSalary</v>
          </cell>
        </row>
        <row r="217">
          <cell r="D217" t="str">
            <v>7011 · SpEd salaries</v>
          </cell>
          <cell r="E217" t="str">
            <v>Salaries for special education teachers and coordinators</v>
          </cell>
          <cell r="F217" t="str">
            <v>11 Salaries</v>
          </cell>
          <cell r="G217" t="str">
            <v>13 Special Education Salaries</v>
          </cell>
          <cell r="H217" t="str">
            <v>Expenses</v>
          </cell>
          <cell r="J217" t="str">
            <v>200 SpEd</v>
          </cell>
          <cell r="K217" t="str">
            <v>700 Salaries</v>
          </cell>
          <cell r="L217" t="str">
            <v>1 Instruction</v>
          </cell>
          <cell r="M217" t="str">
            <v>Site 1</v>
          </cell>
          <cell r="N217" t="str">
            <v>Exp-Per</v>
          </cell>
          <cell r="O217" t="str">
            <v>ExpStaffSalary</v>
          </cell>
        </row>
        <row r="218">
          <cell r="D218" t="str">
            <v>7012 · ELL teacher salaries</v>
          </cell>
          <cell r="E218" t="str">
            <v>Salaries for ELL teachers and coordinators</v>
          </cell>
          <cell r="F218" t="str">
            <v>11 Salaries</v>
          </cell>
          <cell r="G218" t="str">
            <v>12 Teachers Salaries</v>
          </cell>
          <cell r="H218" t="str">
            <v>Expenses</v>
          </cell>
          <cell r="J218" t="str">
            <v>100 Instruction</v>
          </cell>
          <cell r="K218" t="str">
            <v>700 Salaries</v>
          </cell>
          <cell r="L218" t="str">
            <v>1 Instruction</v>
          </cell>
          <cell r="M218" t="str">
            <v>Site 1</v>
          </cell>
          <cell r="N218" t="str">
            <v>Exp-Per</v>
          </cell>
          <cell r="O218" t="str">
            <v>ExpStaffSalary</v>
          </cell>
        </row>
        <row r="219">
          <cell r="D219" t="str">
            <v>7013 · Specials salaries</v>
          </cell>
          <cell r="E219" t="str">
            <v>Salaries for ES, MS specialists in art, music, language, PE, etc. For HS, use 7010.</v>
          </cell>
          <cell r="F219" t="str">
            <v>11 Salaries</v>
          </cell>
          <cell r="G219" t="str">
            <v>12 Teachers Salaries</v>
          </cell>
          <cell r="H219" t="str">
            <v>Expenses</v>
          </cell>
          <cell r="J219" t="str">
            <v>100 Instruction</v>
          </cell>
          <cell r="K219" t="str">
            <v>700 Salaries</v>
          </cell>
          <cell r="L219" t="str">
            <v>1 Instruction</v>
          </cell>
          <cell r="M219" t="str">
            <v>Site 1</v>
          </cell>
          <cell r="N219" t="str">
            <v>Exp-Per</v>
          </cell>
          <cell r="O219" t="str">
            <v>ExpStaffSalary</v>
          </cell>
        </row>
        <row r="220">
          <cell r="D220" t="str">
            <v>7014 · Substitute salaries</v>
          </cell>
          <cell r="E220" t="str">
            <v>Salaries for short or long-term substitutes that are on payroll. (Note: Unless school is using a company, all substitutes should be paid as employees, not 1099 contractors. This is an IRS law.)</v>
          </cell>
          <cell r="F220" t="str">
            <v>11 Salaries</v>
          </cell>
          <cell r="G220" t="str">
            <v>12 Teachers Salaries</v>
          </cell>
          <cell r="H220" t="str">
            <v>Expenses</v>
          </cell>
          <cell r="J220" t="str">
            <v>100 Instruction</v>
          </cell>
          <cell r="K220" t="str">
            <v>700 Salaries</v>
          </cell>
          <cell r="L220" t="str">
            <v>1 Instruction</v>
          </cell>
          <cell r="M220" t="str">
            <v>Site 1</v>
          </cell>
          <cell r="N220" t="str">
            <v>Exp-Per</v>
          </cell>
          <cell r="O220" t="str">
            <v>ExpStaffSalary</v>
          </cell>
        </row>
        <row r="221">
          <cell r="D221" t="str">
            <v>7020 · Teacher aides salaries</v>
          </cell>
          <cell r="E221" t="str">
            <v>Salaries for teacher aides</v>
          </cell>
          <cell r="F221" t="str">
            <v>11 Salaries</v>
          </cell>
          <cell r="G221" t="str">
            <v>12 Teachers Salaries</v>
          </cell>
          <cell r="H221" t="str">
            <v>Expenses</v>
          </cell>
          <cell r="J221" t="str">
            <v>100 Instruction</v>
          </cell>
          <cell r="K221" t="str">
            <v>700 Salaries</v>
          </cell>
          <cell r="L221" t="str">
            <v>1 Instruction</v>
          </cell>
          <cell r="M221" t="str">
            <v>Site 1</v>
          </cell>
          <cell r="N221" t="str">
            <v>Exp-Per</v>
          </cell>
          <cell r="O221" t="str">
            <v>ExpStaffSalary</v>
          </cell>
        </row>
        <row r="222">
          <cell r="D222" t="str">
            <v>7030 · Other curricular salaries</v>
          </cell>
          <cell r="E222" t="str">
            <v>Salaries for other curricular positions.</v>
          </cell>
          <cell r="F222" t="str">
            <v>11 Salaries</v>
          </cell>
          <cell r="G222" t="str">
            <v>14 Other Education Professionals Salaries</v>
          </cell>
          <cell r="H222" t="str">
            <v>Expenses</v>
          </cell>
          <cell r="J222" t="str">
            <v>100 Instruction</v>
          </cell>
          <cell r="K222" t="str">
            <v>700 Salaries</v>
          </cell>
          <cell r="L222" t="str">
            <v>1 Instruction</v>
          </cell>
          <cell r="M222" t="str">
            <v>Site 1</v>
          </cell>
          <cell r="N222" t="str">
            <v>Exp-Per</v>
          </cell>
          <cell r="O222" t="str">
            <v>ExpStaffSalary</v>
          </cell>
        </row>
        <row r="223">
          <cell r="D223" t="str">
            <v>7080 · Curricular stipends</v>
          </cell>
          <cell r="E223" t="str">
            <v>Stipends for curricular staff performing additional duties</v>
          </cell>
          <cell r="F223" t="str">
            <v>11 Salaries</v>
          </cell>
          <cell r="G223" t="str">
            <v>12 Teachers Salaries</v>
          </cell>
          <cell r="H223" t="str">
            <v>Expenses</v>
          </cell>
          <cell r="J223" t="str">
            <v>100 Instruction</v>
          </cell>
          <cell r="K223" t="str">
            <v>700 Salaries</v>
          </cell>
          <cell r="L223" t="str">
            <v>1 Instruction</v>
          </cell>
          <cell r="M223" t="str">
            <v>Site 1</v>
          </cell>
          <cell r="N223" t="str">
            <v>Exp-Per</v>
          </cell>
          <cell r="O223" t="str">
            <v>ExpPerStudent</v>
          </cell>
        </row>
        <row r="224">
          <cell r="D224" t="str">
            <v>7090 · Curricular bonuses</v>
          </cell>
          <cell r="E224" t="str">
            <v>Bonuses for curricular staff</v>
          </cell>
          <cell r="F224" t="str">
            <v>11 Salaries</v>
          </cell>
          <cell r="G224" t="str">
            <v>12 Teachers Salaries</v>
          </cell>
          <cell r="H224" t="str">
            <v>Expenses</v>
          </cell>
          <cell r="J224" t="str">
            <v>100 Instruction</v>
          </cell>
          <cell r="K224" t="str">
            <v>700 Salaries</v>
          </cell>
          <cell r="L224" t="str">
            <v>1 Instruction</v>
          </cell>
          <cell r="M224" t="str">
            <v>Site 1</v>
          </cell>
          <cell r="N224" t="str">
            <v>Exp-Per</v>
          </cell>
          <cell r="O224" t="str">
            <v>ExpPerStudent</v>
          </cell>
        </row>
        <row r="226">
          <cell r="D226" t="str">
            <v>7100 · Student support salaries</v>
          </cell>
          <cell r="E226" t="str">
            <v>Salaries for staff providing services to students -- supplemental functions.</v>
          </cell>
          <cell r="F226" t="str">
            <v>11 Salaries</v>
          </cell>
          <cell r="G226" t="str">
            <v>14 Other Education Professionals Salaries</v>
          </cell>
          <cell r="H226" t="str">
            <v>Expenses</v>
          </cell>
          <cell r="J226" t="str">
            <v>100 Instruction</v>
          </cell>
          <cell r="K226" t="str">
            <v>700 Salaries</v>
          </cell>
          <cell r="L226" t="str">
            <v>1 Instruction</v>
          </cell>
          <cell r="M226" t="str">
            <v>Site 1</v>
          </cell>
          <cell r="N226" t="str">
            <v>Exp-Per</v>
          </cell>
          <cell r="O226" t="str">
            <v>ExpStaffSalary</v>
          </cell>
        </row>
        <row r="227">
          <cell r="D227" t="str">
            <v>7110 · Instr staff support salaries</v>
          </cell>
          <cell r="E227" t="str">
            <v>Salaries for staff focused on providing services to curricular staff vs. students</v>
          </cell>
          <cell r="F227" t="str">
            <v>11 Salaries</v>
          </cell>
          <cell r="G227" t="str">
            <v>14 Other Education Professionals Salaries</v>
          </cell>
          <cell r="H227" t="str">
            <v>Expenses</v>
          </cell>
          <cell r="J227" t="str">
            <v>100 Instruction</v>
          </cell>
          <cell r="K227" t="str">
            <v>700 Salaries</v>
          </cell>
          <cell r="L227" t="str">
            <v>1 Instruction</v>
          </cell>
          <cell r="M227" t="str">
            <v>Site 1</v>
          </cell>
          <cell r="N227" t="str">
            <v>Exp-Per</v>
          </cell>
          <cell r="O227" t="str">
            <v>ExpStaffSalary</v>
          </cell>
        </row>
        <row r="228">
          <cell r="D228" t="str">
            <v>7120 · Clerical salaries</v>
          </cell>
          <cell r="E228" t="str">
            <v>Salaries for front office and assistants</v>
          </cell>
          <cell r="F228" t="str">
            <v>11 Salaries</v>
          </cell>
          <cell r="G228" t="str">
            <v>15 Business/Operations Salaries</v>
          </cell>
          <cell r="H228" t="str">
            <v>Expenses</v>
          </cell>
          <cell r="J228" t="str">
            <v>100 Instruction</v>
          </cell>
          <cell r="K228" t="str">
            <v>700 Salaries</v>
          </cell>
          <cell r="L228" t="str">
            <v>1 Instruction</v>
          </cell>
          <cell r="M228" t="str">
            <v>Site 1</v>
          </cell>
          <cell r="N228" t="str">
            <v>Exp-Per</v>
          </cell>
          <cell r="O228" t="str">
            <v>ExpStaffSalary</v>
          </cell>
        </row>
        <row r="229">
          <cell r="D229" t="str">
            <v>7130 · Business, operations salaries</v>
          </cell>
          <cell r="E229" t="str">
            <v>Salaries for business, operations staff. Also other business support functions. For CFO, COO, use 7300</v>
          </cell>
          <cell r="F229" t="str">
            <v>11 Salaries</v>
          </cell>
          <cell r="G229" t="str">
            <v>15 Business/Operations Salaries</v>
          </cell>
          <cell r="H229" t="str">
            <v>Expenses</v>
          </cell>
          <cell r="J229" t="str">
            <v>100 Instruction</v>
          </cell>
          <cell r="K229" t="str">
            <v>700 Salaries</v>
          </cell>
          <cell r="L229" t="str">
            <v>1 Instruction</v>
          </cell>
          <cell r="M229" t="str">
            <v>Site 1</v>
          </cell>
          <cell r="N229" t="str">
            <v>Exp-Per</v>
          </cell>
          <cell r="O229" t="str">
            <v>ExpStaffSalary</v>
          </cell>
        </row>
        <row r="230">
          <cell r="D230" t="str">
            <v>7131 · IT staff salaries</v>
          </cell>
          <cell r="E230" t="str">
            <v>Salaries for IT staff</v>
          </cell>
          <cell r="F230" t="str">
            <v>11 Salaries</v>
          </cell>
          <cell r="G230" t="str">
            <v>15 Business/Operations Salaries</v>
          </cell>
          <cell r="H230" t="str">
            <v>Expenses</v>
          </cell>
          <cell r="J230" t="str">
            <v>100 Instruction</v>
          </cell>
          <cell r="K230" t="str">
            <v>700 Salaries</v>
          </cell>
          <cell r="L230" t="str">
            <v>1 Instruction</v>
          </cell>
          <cell r="M230" t="str">
            <v>Site 1</v>
          </cell>
          <cell r="N230" t="str">
            <v>Exp-Per</v>
          </cell>
          <cell r="O230" t="str">
            <v>ExpStaffSalary</v>
          </cell>
        </row>
        <row r="231">
          <cell r="D231" t="str">
            <v>7140 · Maintenance/custodial salaries</v>
          </cell>
          <cell r="E231" t="str">
            <v>Salaries for custodial staff</v>
          </cell>
          <cell r="F231" t="str">
            <v>11 Salaries</v>
          </cell>
          <cell r="G231" t="str">
            <v>15 Business/Operations Salaries</v>
          </cell>
          <cell r="H231" t="str">
            <v>Expenses</v>
          </cell>
          <cell r="J231" t="str">
            <v>100 Instruction</v>
          </cell>
          <cell r="K231" t="str">
            <v>700 Salaries</v>
          </cell>
          <cell r="L231" t="str">
            <v>1 Instruction</v>
          </cell>
          <cell r="M231" t="str">
            <v>Site 1</v>
          </cell>
          <cell r="N231" t="str">
            <v>Exp-Per</v>
          </cell>
          <cell r="O231" t="str">
            <v>ExpStaffSalary</v>
          </cell>
        </row>
        <row r="232">
          <cell r="D232" t="str">
            <v>7150 · Security salaries</v>
          </cell>
          <cell r="E232" t="str">
            <v>Salaries for security</v>
          </cell>
          <cell r="F232" t="str">
            <v>11 Salaries</v>
          </cell>
          <cell r="G232" t="str">
            <v>15 Business/Operations Salaries</v>
          </cell>
          <cell r="H232" t="str">
            <v>Expenses</v>
          </cell>
          <cell r="J232" t="str">
            <v>100 Instruction</v>
          </cell>
          <cell r="K232" t="str">
            <v>700 Salaries</v>
          </cell>
          <cell r="L232" t="str">
            <v>1 Instruction</v>
          </cell>
          <cell r="M232" t="str">
            <v>Site 1</v>
          </cell>
          <cell r="N232" t="str">
            <v>Exp-Per</v>
          </cell>
          <cell r="O232" t="str">
            <v>ExpStaffSalary</v>
          </cell>
        </row>
        <row r="233">
          <cell r="D233" t="str">
            <v>7160 · Other service salaries</v>
          </cell>
          <cell r="E233" t="str">
            <v>Salaries for other non-curricular positions.</v>
          </cell>
          <cell r="F233" t="str">
            <v>11 Salaries</v>
          </cell>
          <cell r="G233" t="str">
            <v>15 Business/Operations Salaries</v>
          </cell>
          <cell r="H233" t="str">
            <v>Expenses</v>
          </cell>
          <cell r="J233" t="str">
            <v>100 Instruction</v>
          </cell>
          <cell r="K233" t="str">
            <v>700 Salaries</v>
          </cell>
          <cell r="L233" t="str">
            <v>1 Instruction</v>
          </cell>
          <cell r="M233" t="str">
            <v>Site 1</v>
          </cell>
          <cell r="N233" t="str">
            <v>Exp-Per</v>
          </cell>
          <cell r="O233" t="str">
            <v>ExpStaffSalary</v>
          </cell>
        </row>
        <row r="234">
          <cell r="D234" t="str">
            <v>7180 · Supplemental service stipends</v>
          </cell>
          <cell r="E234" t="str">
            <v>Stipends for supplemental staff performing additional duties</v>
          </cell>
          <cell r="F234" t="str">
            <v>11 Salaries</v>
          </cell>
          <cell r="G234" t="str">
            <v>15 Business/Operations Salaries</v>
          </cell>
          <cell r="H234" t="str">
            <v>Expenses</v>
          </cell>
          <cell r="J234" t="str">
            <v>100 Instruction</v>
          </cell>
          <cell r="K234" t="str">
            <v>700 Salaries</v>
          </cell>
          <cell r="L234" t="str">
            <v>1 Instruction</v>
          </cell>
          <cell r="M234" t="str">
            <v>Site 1</v>
          </cell>
          <cell r="N234" t="str">
            <v>Exp-Per</v>
          </cell>
          <cell r="O234" t="str">
            <v>ExpPerStudent</v>
          </cell>
        </row>
        <row r="235">
          <cell r="D235" t="str">
            <v>7190 · Supplemental service bonuses</v>
          </cell>
          <cell r="E235" t="str">
            <v>Bonuses for supplemental staff</v>
          </cell>
          <cell r="F235" t="str">
            <v>11 Salaries</v>
          </cell>
          <cell r="G235" t="str">
            <v>15 Business/Operations Salaries</v>
          </cell>
          <cell r="H235" t="str">
            <v>Expenses</v>
          </cell>
          <cell r="J235" t="str">
            <v>100 Instruction</v>
          </cell>
          <cell r="K235" t="str">
            <v>700 Salaries</v>
          </cell>
          <cell r="L235" t="str">
            <v>1 Instruction</v>
          </cell>
          <cell r="M235" t="str">
            <v>Site 1</v>
          </cell>
          <cell r="N235" t="str">
            <v>Exp-Per</v>
          </cell>
          <cell r="O235" t="str">
            <v>ExpPerStudent</v>
          </cell>
        </row>
        <row r="237">
          <cell r="D237" t="str">
            <v>7200 · Program leadership salaries</v>
          </cell>
          <cell r="E237" t="str">
            <v>Salaries for program leaders.</v>
          </cell>
          <cell r="F237" t="str">
            <v>11 Salaries</v>
          </cell>
          <cell r="G237" t="str">
            <v>12 Teachers Salaries</v>
          </cell>
          <cell r="H237" t="str">
            <v>Expenses</v>
          </cell>
          <cell r="J237" t="str">
            <v>100 Instruction</v>
          </cell>
          <cell r="K237" t="str">
            <v>700 Salaries</v>
          </cell>
          <cell r="L237" t="str">
            <v>1 Instruction</v>
          </cell>
          <cell r="M237" t="str">
            <v>Site 1</v>
          </cell>
          <cell r="N237" t="str">
            <v>Exp-Per</v>
          </cell>
          <cell r="O237" t="str">
            <v>ExpStaffSalary</v>
          </cell>
        </row>
        <row r="238">
          <cell r="D238" t="str">
            <v>7210 · Program staff salaries</v>
          </cell>
          <cell r="E238" t="str">
            <v>Salaries for program staff. Do NOT use for summer, see 7212</v>
          </cell>
          <cell r="F238" t="str">
            <v>11 Salaries</v>
          </cell>
          <cell r="G238" t="str">
            <v>12 Teachers Salaries</v>
          </cell>
          <cell r="H238" t="str">
            <v>Expenses</v>
          </cell>
          <cell r="J238" t="str">
            <v>100 Instruction</v>
          </cell>
          <cell r="K238" t="str">
            <v>700 Salaries</v>
          </cell>
          <cell r="L238" t="str">
            <v>1 Instruction</v>
          </cell>
          <cell r="M238" t="str">
            <v>Site 1</v>
          </cell>
          <cell r="N238" t="str">
            <v>Exp-Per</v>
          </cell>
          <cell r="O238" t="str">
            <v>ExpStaffSalary</v>
          </cell>
        </row>
        <row r="239">
          <cell r="D239" t="str">
            <v>7211 · Before care after care salaries</v>
          </cell>
          <cell r="E239" t="str">
            <v>Salaries for before/after care staff</v>
          </cell>
          <cell r="F239" t="str">
            <v>11 Salaries</v>
          </cell>
          <cell r="G239" t="str">
            <v>12 Teachers Salaries</v>
          </cell>
          <cell r="H239" t="str">
            <v>Expenses</v>
          </cell>
          <cell r="J239" t="str">
            <v>100 Instruction</v>
          </cell>
          <cell r="K239" t="str">
            <v>700 Salaries</v>
          </cell>
          <cell r="L239" t="str">
            <v>1 Instruction</v>
          </cell>
          <cell r="M239" t="str">
            <v>Site 1</v>
          </cell>
          <cell r="N239" t="str">
            <v>Exp-Per</v>
          </cell>
          <cell r="O239" t="str">
            <v>ExpStaffSalary</v>
          </cell>
        </row>
        <row r="240">
          <cell r="D240" t="str">
            <v>7212 · Summer school salaries</v>
          </cell>
          <cell r="E240" t="str">
            <v>Salaries for summer staff. Use 7200 for summer leader</v>
          </cell>
          <cell r="F240" t="str">
            <v>11 Salaries</v>
          </cell>
          <cell r="G240" t="str">
            <v>12 Teachers Salaries</v>
          </cell>
          <cell r="H240" t="str">
            <v>Expenses</v>
          </cell>
          <cell r="J240" t="str">
            <v>100 Instruction</v>
          </cell>
          <cell r="K240" t="str">
            <v>700 Salaries</v>
          </cell>
          <cell r="L240" t="str">
            <v>1 Instruction</v>
          </cell>
          <cell r="M240" t="str">
            <v>Site 1</v>
          </cell>
          <cell r="N240" t="str">
            <v>Exp-Per</v>
          </cell>
          <cell r="O240" t="str">
            <v>ExpStaffSalary</v>
          </cell>
        </row>
        <row r="241">
          <cell r="D241" t="str">
            <v>7220 · Staff program stipends</v>
          </cell>
          <cell r="E241" t="str">
            <v>No longer in use</v>
          </cell>
          <cell r="F241" t="str">
            <v>11 Salaries</v>
          </cell>
          <cell r="G241" t="str">
            <v>12 Teachers Salaries</v>
          </cell>
          <cell r="H241" t="str">
            <v>Expenses</v>
          </cell>
          <cell r="J241" t="str">
            <v>100 Instruction</v>
          </cell>
          <cell r="K241" t="str">
            <v>700 Salaries</v>
          </cell>
          <cell r="L241" t="str">
            <v>1 Instruction</v>
          </cell>
          <cell r="M241" t="str">
            <v>Site 1</v>
          </cell>
          <cell r="N241" t="str">
            <v>Exp-Per</v>
          </cell>
          <cell r="O241" t="str">
            <v>ExpStaffSalary</v>
          </cell>
        </row>
        <row r="242">
          <cell r="D242" t="str">
            <v>7280 · Program stipends</v>
          </cell>
          <cell r="E242" t="str">
            <v>Stipends for program staff performing additional duties</v>
          </cell>
          <cell r="F242" t="str">
            <v>11 Salaries</v>
          </cell>
          <cell r="G242" t="str">
            <v>12 Teachers Salaries</v>
          </cell>
          <cell r="H242" t="str">
            <v>Expenses</v>
          </cell>
          <cell r="J242" t="str">
            <v>100 Instruction</v>
          </cell>
          <cell r="K242" t="str">
            <v>700 Salaries</v>
          </cell>
          <cell r="L242" t="str">
            <v>1 Instruction</v>
          </cell>
          <cell r="M242" t="str">
            <v>Site 1</v>
          </cell>
          <cell r="N242" t="str">
            <v>Exp-Per</v>
          </cell>
          <cell r="O242" t="str">
            <v>ExpPerStudent</v>
          </cell>
        </row>
        <row r="243">
          <cell r="D243" t="str">
            <v>7290 · Program bonuses</v>
          </cell>
          <cell r="E243" t="str">
            <v>Bonuses for program staff</v>
          </cell>
          <cell r="F243" t="str">
            <v>11 Salaries</v>
          </cell>
          <cell r="G243" t="str">
            <v>12 Teachers Salaries</v>
          </cell>
          <cell r="H243" t="str">
            <v>Expenses</v>
          </cell>
          <cell r="J243" t="str">
            <v>100 Instruction</v>
          </cell>
          <cell r="K243" t="str">
            <v>700 Salaries</v>
          </cell>
          <cell r="L243" t="str">
            <v>1 Instruction</v>
          </cell>
          <cell r="M243" t="str">
            <v>Site 1</v>
          </cell>
          <cell r="N243" t="str">
            <v>Exp-Per</v>
          </cell>
          <cell r="O243" t="str">
            <v>ExpPerStudent</v>
          </cell>
        </row>
        <row r="245">
          <cell r="D245" t="str">
            <v>7300 · Executive salaries</v>
          </cell>
          <cell r="E245" t="str">
            <v>Salaries for executives</v>
          </cell>
          <cell r="F245" t="str">
            <v>11 Salaries</v>
          </cell>
          <cell r="G245" t="str">
            <v>16 Administrative/Other Staff Salaries</v>
          </cell>
          <cell r="H245" t="str">
            <v>Expenses</v>
          </cell>
          <cell r="J245" t="str">
            <v>100 Instruction</v>
          </cell>
          <cell r="K245" t="str">
            <v>700 Salaries</v>
          </cell>
          <cell r="L245" t="str">
            <v>1 Instruction</v>
          </cell>
          <cell r="M245" t="str">
            <v>Site 1</v>
          </cell>
          <cell r="N245" t="str">
            <v>Exp-Per</v>
          </cell>
          <cell r="O245" t="str">
            <v>ExpStaffSalary</v>
          </cell>
        </row>
        <row r="246">
          <cell r="D246" t="str">
            <v>7310 · Development salaries</v>
          </cell>
          <cell r="E246" t="str">
            <v>Salaries for development staff</v>
          </cell>
          <cell r="F246" t="str">
            <v>11 Salaries</v>
          </cell>
          <cell r="G246" t="str">
            <v>16 Administrative/Other Staff Salaries</v>
          </cell>
          <cell r="H246" t="str">
            <v>Expenses</v>
          </cell>
          <cell r="J246" t="str">
            <v>100 Instruction</v>
          </cell>
          <cell r="K246" t="str">
            <v>700 Salaries</v>
          </cell>
          <cell r="L246" t="str">
            <v>1 Instruction</v>
          </cell>
          <cell r="M246" t="str">
            <v>Site 1</v>
          </cell>
          <cell r="N246" t="str">
            <v>Exp-Per</v>
          </cell>
          <cell r="O246" t="str">
            <v>ExpStaffSalary</v>
          </cell>
        </row>
        <row r="247">
          <cell r="D247" t="str">
            <v>7380 · Exec, dev stipends</v>
          </cell>
          <cell r="E247" t="str">
            <v>Bonuses for executives</v>
          </cell>
          <cell r="F247" t="str">
            <v>11 Salaries</v>
          </cell>
          <cell r="G247" t="str">
            <v>16 Administrative/Other Staff Salaries</v>
          </cell>
          <cell r="H247" t="str">
            <v>Expenses</v>
          </cell>
          <cell r="J247" t="str">
            <v>100 Instruction</v>
          </cell>
          <cell r="K247" t="str">
            <v>700 Salaries</v>
          </cell>
          <cell r="L247" t="str">
            <v>1 Instruction</v>
          </cell>
          <cell r="M247" t="str">
            <v>Site 1</v>
          </cell>
          <cell r="N247" t="str">
            <v>Exp-Per</v>
          </cell>
          <cell r="O247" t="str">
            <v>ExpPerStudent</v>
          </cell>
        </row>
        <row r="248">
          <cell r="D248" t="str">
            <v>7390 · Exec, dev bonuses</v>
          </cell>
          <cell r="E248" t="str">
            <v>Bonuses for development staff</v>
          </cell>
          <cell r="F248" t="str">
            <v>11 Salaries</v>
          </cell>
          <cell r="G248" t="str">
            <v>16 Administrative/Other Staff Salaries</v>
          </cell>
          <cell r="H248" t="str">
            <v>Expenses</v>
          </cell>
          <cell r="J248" t="str">
            <v>100 Instruction</v>
          </cell>
          <cell r="K248" t="str">
            <v>700 Salaries</v>
          </cell>
          <cell r="L248" t="str">
            <v>1 Instruction</v>
          </cell>
          <cell r="M248" t="str">
            <v>Site 1</v>
          </cell>
          <cell r="N248" t="str">
            <v>Exp-Per</v>
          </cell>
          <cell r="O248" t="str">
            <v>ExpPerStudent</v>
          </cell>
        </row>
        <row r="250">
          <cell r="D250" t="str">
            <v>7400 · Retirement plan contrib</v>
          </cell>
          <cell r="E250" t="str">
            <v>Employer portion of retirement plans</v>
          </cell>
          <cell r="F250" t="str">
            <v>12 Benefits and Taxes</v>
          </cell>
          <cell r="G250" t="str">
            <v>17 Employee Benefits and Payroll Taxes</v>
          </cell>
          <cell r="H250" t="str">
            <v>Expenses</v>
          </cell>
          <cell r="J250" t="str">
            <v>100 Instruction</v>
          </cell>
          <cell r="K250" t="str">
            <v>100 Object</v>
          </cell>
          <cell r="L250" t="str">
            <v>1 Instruction</v>
          </cell>
          <cell r="M250" t="str">
            <v>Site 1</v>
          </cell>
          <cell r="N250" t="str">
            <v>Exp-Per</v>
          </cell>
          <cell r="O250" t="str">
            <v>ExpRetirement</v>
          </cell>
        </row>
        <row r="251">
          <cell r="D251" t="str">
            <v>7405 · DCPS Retirement plan contrib</v>
          </cell>
          <cell r="E251" t="str">
            <v>Employer portion to DCPS retirement plans</v>
          </cell>
          <cell r="F251" t="str">
            <v>12 Benefits and Taxes</v>
          </cell>
          <cell r="G251" t="str">
            <v>17 Employee Benefits and Payroll Taxes</v>
          </cell>
          <cell r="H251" t="str">
            <v>Expenses</v>
          </cell>
          <cell r="J251" t="str">
            <v>100 Instruction</v>
          </cell>
          <cell r="K251" t="str">
            <v>100 Object</v>
          </cell>
          <cell r="L251" t="str">
            <v>1 Instruction</v>
          </cell>
          <cell r="M251" t="str">
            <v>Site 1</v>
          </cell>
          <cell r="N251" t="str">
            <v>Exp-Per</v>
          </cell>
          <cell r="O251" t="str">
            <v>ExpRetirement</v>
          </cell>
        </row>
        <row r="252">
          <cell r="D252" t="str">
            <v>7410 · Health insurance</v>
          </cell>
          <cell r="E252" t="str">
            <v>Health, dental, and vision insurance</v>
          </cell>
          <cell r="F252" t="str">
            <v>12 Benefits and Taxes</v>
          </cell>
          <cell r="G252" t="str">
            <v>17 Employee Benefits and Payroll Taxes</v>
          </cell>
          <cell r="H252" t="str">
            <v>Expenses</v>
          </cell>
          <cell r="J252" t="str">
            <v>100 Instruction</v>
          </cell>
          <cell r="K252" t="str">
            <v>100 Object</v>
          </cell>
          <cell r="L252" t="str">
            <v>1 Instruction</v>
          </cell>
          <cell r="M252" t="str">
            <v>Site 1</v>
          </cell>
          <cell r="N252" t="str">
            <v>Exp-Per</v>
          </cell>
          <cell r="O252" t="str">
            <v>ExpPerBenefit</v>
          </cell>
        </row>
        <row r="253">
          <cell r="D253" t="str">
            <v>7420 · Life and disability insurance</v>
          </cell>
          <cell r="E253" t="str">
            <v>Life and disability insurance</v>
          </cell>
          <cell r="F253" t="str">
            <v>12 Benefits and Taxes</v>
          </cell>
          <cell r="G253" t="str">
            <v>17 Employee Benefits and Payroll Taxes</v>
          </cell>
          <cell r="H253" t="str">
            <v>Expenses</v>
          </cell>
          <cell r="J253" t="str">
            <v>100 Instruction</v>
          </cell>
          <cell r="K253" t="str">
            <v>100 Object</v>
          </cell>
          <cell r="L253" t="str">
            <v>1 Instruction</v>
          </cell>
          <cell r="M253" t="str">
            <v>Site 1</v>
          </cell>
          <cell r="N253" t="str">
            <v>Exp-Per</v>
          </cell>
          <cell r="O253" t="str">
            <v>ExpPerBenefit</v>
          </cell>
        </row>
        <row r="254">
          <cell r="D254" t="str">
            <v>7430 · Section 125 plan</v>
          </cell>
          <cell r="E254" t="str">
            <v>No longer in use; moved to 9230</v>
          </cell>
          <cell r="F254" t="str">
            <v>12 Benefits and Taxes</v>
          </cell>
          <cell r="G254" t="str">
            <v>17 Employee Benefits and Payroll Taxes</v>
          </cell>
          <cell r="H254" t="str">
            <v>Expenses</v>
          </cell>
          <cell r="J254" t="str">
            <v>100 Instruction</v>
          </cell>
          <cell r="K254" t="str">
            <v>100 Object</v>
          </cell>
          <cell r="L254" t="str">
            <v>1 Instruction</v>
          </cell>
          <cell r="M254" t="str">
            <v>Site 1</v>
          </cell>
          <cell r="N254" t="str">
            <v>Exp-Per</v>
          </cell>
          <cell r="O254" t="str">
            <v>ExpPerBenefit</v>
          </cell>
        </row>
        <row r="255">
          <cell r="D255" t="str">
            <v>7440 · Travel stipends</v>
          </cell>
          <cell r="E255" t="str">
            <v>Staff travel stipends (not PD-related). This is typically something that would be run through payroll on a recurring basis. Mileage reimbursements should use 7830.</v>
          </cell>
          <cell r="F255" t="str">
            <v>12 Benefits and Taxes</v>
          </cell>
          <cell r="G255" t="str">
            <v>17 Employee Benefits and Payroll Taxes</v>
          </cell>
          <cell r="H255" t="str">
            <v>Expenses</v>
          </cell>
          <cell r="J255" t="str">
            <v>100 Instruction</v>
          </cell>
          <cell r="K255" t="str">
            <v>100 Object</v>
          </cell>
          <cell r="L255" t="str">
            <v>1 Instruction</v>
          </cell>
          <cell r="M255" t="str">
            <v>Site 1</v>
          </cell>
          <cell r="N255" t="str">
            <v>Exp-Per</v>
          </cell>
          <cell r="O255" t="str">
            <v>ExpPerBenefit</v>
          </cell>
        </row>
        <row r="256">
          <cell r="D256" t="str">
            <v>7455 · Leave (Vacation)</v>
          </cell>
          <cell r="E256" t="str">
            <v>Staff travel stipends (not PD-related). This is typically something that would be run through payroll on a recurring basis. Mileage reimbursements should use 7830.</v>
          </cell>
          <cell r="F256" t="str">
            <v>12 Benefits and Taxes</v>
          </cell>
          <cell r="G256" t="str">
            <v>17 Employee Benefits and Payroll Taxes</v>
          </cell>
          <cell r="H256" t="str">
            <v>Expenses</v>
          </cell>
          <cell r="J256" t="str">
            <v>100 Instruction</v>
          </cell>
          <cell r="K256" t="str">
            <v>100 Object</v>
          </cell>
          <cell r="L256" t="str">
            <v>1 Instruction</v>
          </cell>
          <cell r="M256" t="str">
            <v>Site 1</v>
          </cell>
          <cell r="N256" t="str">
            <v>Exp-Per</v>
          </cell>
          <cell r="O256" t="str">
            <v>ExpPerBenefit</v>
          </cell>
        </row>
        <row r="257">
          <cell r="D257" t="str">
            <v>7460 · Workers' comp insurance</v>
          </cell>
          <cell r="E257" t="str">
            <v>Worker's compensation insurance</v>
          </cell>
          <cell r="F257" t="str">
            <v>12 Benefits and Taxes</v>
          </cell>
          <cell r="G257" t="str">
            <v>17 Employee Benefits and Payroll Taxes</v>
          </cell>
          <cell r="H257" t="str">
            <v>Expenses</v>
          </cell>
          <cell r="J257" t="str">
            <v>100 Instruction</v>
          </cell>
          <cell r="K257" t="str">
            <v>100 Object</v>
          </cell>
          <cell r="L257" t="str">
            <v>1 Instruction</v>
          </cell>
          <cell r="M257" t="str">
            <v>Site 1</v>
          </cell>
          <cell r="N257" t="str">
            <v>Exp-Per</v>
          </cell>
          <cell r="O257" t="str">
            <v>ExpPerBenefit</v>
          </cell>
        </row>
        <row r="259">
          <cell r="D259" t="str">
            <v>7500 · Social security &amp; medicare</v>
          </cell>
          <cell r="E259" t="str">
            <v>Federal employer taxes</v>
          </cell>
          <cell r="F259" t="str">
            <v>12 Benefits and Taxes</v>
          </cell>
          <cell r="G259" t="str">
            <v>17 Employee Benefits and Payroll Taxes</v>
          </cell>
          <cell r="H259" t="str">
            <v>Expenses</v>
          </cell>
          <cell r="J259" t="str">
            <v>100 Instruction</v>
          </cell>
          <cell r="K259" t="str">
            <v>100 Object</v>
          </cell>
          <cell r="L259" t="str">
            <v>1 Instruction</v>
          </cell>
          <cell r="M259" t="str">
            <v>Site 1</v>
          </cell>
          <cell r="N259" t="str">
            <v>Exp-Per</v>
          </cell>
          <cell r="O259" t="str">
            <v>ExpPayrollTaxes</v>
          </cell>
        </row>
        <row r="260">
          <cell r="D260" t="str">
            <v>7510 · State unemployment tax</v>
          </cell>
          <cell r="E260" t="str">
            <v>DC state employer taxes for unemployment. Unemployment tax should only be paid for the state in which the organization is located. It is not dependent on the home address of each employee.</v>
          </cell>
          <cell r="F260" t="str">
            <v>12 Benefits and Taxes</v>
          </cell>
          <cell r="G260" t="str">
            <v>17 Employee Benefits and Payroll Taxes</v>
          </cell>
          <cell r="H260" t="str">
            <v>Expenses</v>
          </cell>
          <cell r="J260" t="str">
            <v>100 Instruction</v>
          </cell>
          <cell r="K260" t="str">
            <v>100 Object</v>
          </cell>
          <cell r="L260" t="str">
            <v>1 Instruction</v>
          </cell>
          <cell r="M260" t="str">
            <v>Site 1</v>
          </cell>
          <cell r="N260" t="str">
            <v>Exp-Per</v>
          </cell>
          <cell r="O260" t="str">
            <v>ExpUnemploymentTaxes</v>
          </cell>
        </row>
        <row r="261">
          <cell r="D261" t="str">
            <v>7520 · Universal paid leave tax</v>
          </cell>
          <cell r="E261" t="str">
            <v>DC employer tax for Universal Paid Leave Implementation Fund</v>
          </cell>
          <cell r="F261" t="str">
            <v>12 Benefits and Taxes</v>
          </cell>
          <cell r="G261" t="str">
            <v>17 Employee Benefits and Payroll Taxes</v>
          </cell>
          <cell r="H261" t="str">
            <v>Expenses</v>
          </cell>
          <cell r="J261" t="str">
            <v>100 Instruction</v>
          </cell>
          <cell r="K261" t="str">
            <v>100 Object</v>
          </cell>
          <cell r="L261" t="str">
            <v>1 Instruction</v>
          </cell>
          <cell r="M261" t="str">
            <v>Site 1</v>
          </cell>
          <cell r="N261" t="str">
            <v>Exp-Per</v>
          </cell>
          <cell r="O261" t="str">
            <v>None</v>
          </cell>
        </row>
        <row r="263">
          <cell r="D263" t="str">
            <v>7600 · Staff development (non-travel)</v>
          </cell>
          <cell r="E263" t="str">
            <v>Professional development contracts, conference registrations, on-site speakers, and staff development meals</v>
          </cell>
          <cell r="F263" t="str">
            <v>12 Benefits and Taxes</v>
          </cell>
          <cell r="G263" t="str">
            <v>47 Professional Development</v>
          </cell>
          <cell r="H263" t="str">
            <v>Expenses</v>
          </cell>
          <cell r="J263" t="str">
            <v>100 Instruction</v>
          </cell>
          <cell r="K263" t="str">
            <v>100 Object</v>
          </cell>
          <cell r="L263" t="str">
            <v>1 Instruction</v>
          </cell>
          <cell r="M263" t="str">
            <v>Site 1</v>
          </cell>
          <cell r="N263" t="str">
            <v>Exp-Per</v>
          </cell>
          <cell r="O263" t="str">
            <v>ExpPerFTE</v>
          </cell>
        </row>
        <row r="264">
          <cell r="D264" t="str">
            <v>7605 · Tuition reimbursement</v>
          </cell>
          <cell r="E264" t="str">
            <v>Tuition reimbursement for staff. This is an optional account that can be used.</v>
          </cell>
          <cell r="F264" t="str">
            <v>12 Benefits and Taxes</v>
          </cell>
          <cell r="G264" t="str">
            <v>47 Professional Development</v>
          </cell>
          <cell r="H264" t="str">
            <v>Expenses</v>
          </cell>
          <cell r="J264" t="str">
            <v>100 Instruction</v>
          </cell>
          <cell r="K264" t="str">
            <v>100 Object</v>
          </cell>
          <cell r="L264" t="str">
            <v>1 Instruction</v>
          </cell>
          <cell r="M264" t="str">
            <v>Site 1</v>
          </cell>
          <cell r="N264" t="str">
            <v>Exp-Per</v>
          </cell>
          <cell r="O264" t="str">
            <v>ExpPerFTE</v>
          </cell>
        </row>
        <row r="265">
          <cell r="D265" t="str">
            <v>7610 · Staff development travel</v>
          </cell>
          <cell r="E265" t="str">
            <v>Hotel, airfare, per-diem, and meals while traveling</v>
          </cell>
          <cell r="F265" t="str">
            <v>12 Benefits and Taxes</v>
          </cell>
          <cell r="G265" t="str">
            <v>47 Professional Development</v>
          </cell>
          <cell r="H265" t="str">
            <v>Expenses</v>
          </cell>
          <cell r="J265" t="str">
            <v>100 Instruction</v>
          </cell>
          <cell r="K265" t="str">
            <v>100 Object</v>
          </cell>
          <cell r="L265" t="str">
            <v>1 Instruction</v>
          </cell>
          <cell r="M265" t="str">
            <v>Site 1</v>
          </cell>
          <cell r="N265" t="str">
            <v>Exp-Per</v>
          </cell>
          <cell r="O265" t="str">
            <v>ExpPerFTE</v>
          </cell>
        </row>
        <row r="267">
          <cell r="D267" t="str">
            <v>7700 · Substitute contract staff</v>
          </cell>
          <cell r="E267" t="str">
            <v>Short or long-term substitute teachers paid on contract. Charter schools should pay substitutes on payroll since that position fits the definition of an employee. This account should be used for paying vendors providing substitute contractors.</v>
          </cell>
          <cell r="F267" t="str">
            <v>13 Contracted Staff</v>
          </cell>
          <cell r="G267" t="str">
            <v>23 Contracted Student Services</v>
          </cell>
          <cell r="H267" t="str">
            <v>Expenses</v>
          </cell>
          <cell r="J267" t="str">
            <v>100 Instruction</v>
          </cell>
          <cell r="K267" t="str">
            <v>100 Object</v>
          </cell>
          <cell r="L267" t="str">
            <v>1 Instruction</v>
          </cell>
          <cell r="M267" t="str">
            <v>Site 1</v>
          </cell>
          <cell r="N267" t="str">
            <v>Exp-Per</v>
          </cell>
          <cell r="O267" t="str">
            <v>ExpPerStudent</v>
          </cell>
        </row>
        <row r="268">
          <cell r="D268" t="str">
            <v>7711 · Curricular leased staff</v>
          </cell>
          <cell r="F268" t="str">
            <v>13 Contracted Staff</v>
          </cell>
          <cell r="G268" t="str">
            <v>23 Contracted Student Services</v>
          </cell>
          <cell r="H268" t="str">
            <v>Expenses</v>
          </cell>
          <cell r="J268" t="str">
            <v>100 Instruction</v>
          </cell>
          <cell r="K268" t="str">
            <v>100 Object</v>
          </cell>
          <cell r="L268" t="str">
            <v>1 Instruction</v>
          </cell>
          <cell r="M268" t="str">
            <v>Site 1</v>
          </cell>
          <cell r="N268" t="str">
            <v>Exp-Per</v>
          </cell>
          <cell r="O268" t="str">
            <v>ExpPerStudent</v>
          </cell>
        </row>
        <row r="269">
          <cell r="D269" t="str">
            <v>7712 · Sup service contract staff</v>
          </cell>
          <cell r="F269" t="str">
            <v>13 Contracted Staff</v>
          </cell>
          <cell r="G269" t="str">
            <v>23 Contracted Student Services</v>
          </cell>
          <cell r="H269" t="str">
            <v>Expenses</v>
          </cell>
          <cell r="J269" t="str">
            <v>100 Instruction</v>
          </cell>
          <cell r="K269" t="str">
            <v>100 Object</v>
          </cell>
          <cell r="L269" t="str">
            <v>1 Instruction</v>
          </cell>
          <cell r="M269" t="str">
            <v>Site 1</v>
          </cell>
          <cell r="N269" t="str">
            <v>Exp-Per</v>
          </cell>
          <cell r="O269" t="str">
            <v>ExpPerStudent</v>
          </cell>
        </row>
        <row r="270">
          <cell r="D270" t="str">
            <v>7713 · Sup prog leased staff</v>
          </cell>
          <cell r="F270" t="str">
            <v>13 Contracted Staff</v>
          </cell>
          <cell r="G270" t="str">
            <v>23 Contracted Student Services</v>
          </cell>
          <cell r="H270" t="str">
            <v>Expenses</v>
          </cell>
          <cell r="J270" t="str">
            <v>100 Instruction</v>
          </cell>
          <cell r="K270" t="str">
            <v>100 Object</v>
          </cell>
          <cell r="L270" t="str">
            <v>1 Instruction</v>
          </cell>
          <cell r="M270" t="str">
            <v>Site 1</v>
          </cell>
          <cell r="N270" t="str">
            <v>Exp-Per</v>
          </cell>
          <cell r="O270" t="str">
            <v>ExpPerStudent</v>
          </cell>
        </row>
        <row r="272">
          <cell r="D272" t="str">
            <v>7800 · Staff recruiting</v>
          </cell>
          <cell r="E272" t="str">
            <v>Staff recruiting in the form of advertisements, travel for visiting recruits, placement fees to recruitment agencies</v>
          </cell>
          <cell r="F272" t="str">
            <v>14 Staff-Related Costs</v>
          </cell>
          <cell r="G272" t="str">
            <v>17 Employee Benefits and Payroll Taxes</v>
          </cell>
          <cell r="H272" t="str">
            <v>Expenses</v>
          </cell>
          <cell r="J272" t="str">
            <v>100 Instruction</v>
          </cell>
          <cell r="K272" t="str">
            <v>100 Object</v>
          </cell>
          <cell r="L272" t="str">
            <v>1 Instruction</v>
          </cell>
          <cell r="M272" t="str">
            <v>Site 1</v>
          </cell>
          <cell r="N272" t="str">
            <v>Exp-Per</v>
          </cell>
          <cell r="O272" t="str">
            <v>ExpPerStudent</v>
          </cell>
        </row>
        <row r="273">
          <cell r="D273" t="str">
            <v>7810 · Staff background checks</v>
          </cell>
          <cell r="E273" t="str">
            <v>Background checks on new employees</v>
          </cell>
          <cell r="F273" t="str">
            <v>14 Staff-Related Costs</v>
          </cell>
          <cell r="G273" t="str">
            <v>17 Employee Benefits and Payroll Taxes</v>
          </cell>
          <cell r="H273" t="str">
            <v>Expenses</v>
          </cell>
          <cell r="J273" t="str">
            <v>100 Instruction</v>
          </cell>
          <cell r="K273" t="str">
            <v>100 Object</v>
          </cell>
          <cell r="L273" t="str">
            <v>1 Instruction</v>
          </cell>
          <cell r="M273" t="str">
            <v>Site 1</v>
          </cell>
          <cell r="N273" t="str">
            <v>Exp-Per</v>
          </cell>
          <cell r="O273" t="str">
            <v>ExpPerStudent</v>
          </cell>
        </row>
        <row r="274">
          <cell r="D274" t="str">
            <v>7820 · Staff meals, events, &amp; awards</v>
          </cell>
          <cell r="E274" t="str">
            <v>Executive staff business meetings, meals and gifts for staff celebrations, and board meeting food</v>
          </cell>
          <cell r="F274" t="str">
            <v>14 Staff-Related Costs</v>
          </cell>
          <cell r="G274" t="str">
            <v>17 Employee Benefits and Payroll Taxes</v>
          </cell>
          <cell r="H274" t="str">
            <v>Expenses</v>
          </cell>
          <cell r="J274" t="str">
            <v>100 Instruction</v>
          </cell>
          <cell r="K274" t="str">
            <v>100 Object</v>
          </cell>
          <cell r="L274" t="str">
            <v>1 Instruction</v>
          </cell>
          <cell r="M274" t="str">
            <v>Site 1</v>
          </cell>
          <cell r="N274" t="str">
            <v>Exp-Per</v>
          </cell>
          <cell r="O274" t="str">
            <v>ExpPerStudent</v>
          </cell>
        </row>
        <row r="275">
          <cell r="D275" t="str">
            <v>7830 · Staff travel (non-development)</v>
          </cell>
          <cell r="E275" t="str">
            <v>Staff parking, car rental, mileage reimbursement, and gas</v>
          </cell>
          <cell r="F275" t="str">
            <v>14 Staff-Related Costs</v>
          </cell>
          <cell r="G275" t="str">
            <v>17 Employee Benefits and Payroll Taxes</v>
          </cell>
          <cell r="H275" t="str">
            <v>Expenses</v>
          </cell>
          <cell r="J275" t="str">
            <v>100 Instruction</v>
          </cell>
          <cell r="K275" t="str">
            <v>100 Object</v>
          </cell>
          <cell r="L275" t="str">
            <v>1 Instruction</v>
          </cell>
          <cell r="M275" t="str">
            <v>Site 1</v>
          </cell>
          <cell r="N275" t="str">
            <v>Exp-Per</v>
          </cell>
          <cell r="O275" t="str">
            <v>ExpPerStudent</v>
          </cell>
        </row>
        <row r="278">
          <cell r="D278" t="str">
            <v>8000 · Rent</v>
          </cell>
          <cell r="E278" t="str">
            <v>Operating campus rent</v>
          </cell>
          <cell r="F278" t="str">
            <v>15 Rent</v>
          </cell>
          <cell r="G278" t="str">
            <v>31 Rent</v>
          </cell>
          <cell r="H278" t="str">
            <v>Expenses</v>
          </cell>
          <cell r="J278" t="str">
            <v>100 Instruction</v>
          </cell>
          <cell r="K278" t="str">
            <v>100 Object</v>
          </cell>
          <cell r="L278" t="str">
            <v>1 Instruction</v>
          </cell>
          <cell r="M278" t="str">
            <v>Site 1</v>
          </cell>
          <cell r="N278" t="str">
            <v>Exp-Per</v>
          </cell>
          <cell r="O278" t="str">
            <v>ExpPerSquareFoot</v>
          </cell>
        </row>
        <row r="279">
          <cell r="D279" t="str">
            <v>8001 · Deferred Rent Expense</v>
          </cell>
          <cell r="E279" t="str">
            <v>Non-cash portion of rent expense</v>
          </cell>
          <cell r="F279" t="str">
            <v>15 Rent</v>
          </cell>
          <cell r="G279" t="str">
            <v>31 Rent</v>
          </cell>
          <cell r="H279" t="str">
            <v>Expenses</v>
          </cell>
          <cell r="J279" t="str">
            <v>100 Instruction</v>
          </cell>
          <cell r="K279" t="str">
            <v>100 Object</v>
          </cell>
          <cell r="L279" t="str">
            <v>1 Instruction</v>
          </cell>
          <cell r="M279" t="str">
            <v>Site 1</v>
          </cell>
          <cell r="N279" t="str">
            <v>Exp-Per</v>
          </cell>
          <cell r="O279" t="str">
            <v>ExpPerSquareFoot</v>
          </cell>
        </row>
        <row r="280">
          <cell r="D280" t="str">
            <v>8010 · Supplemental rent</v>
          </cell>
          <cell r="E280" t="str">
            <v>Additional rent, such as CAM, parking, storage, and the like.</v>
          </cell>
          <cell r="F280" t="str">
            <v>15 Rent</v>
          </cell>
          <cell r="G280" t="str">
            <v>31 Rent</v>
          </cell>
          <cell r="H280" t="str">
            <v>Expenses</v>
          </cell>
          <cell r="J280" t="str">
            <v>100 Instruction</v>
          </cell>
          <cell r="K280" t="str">
            <v>100 Object</v>
          </cell>
          <cell r="L280" t="str">
            <v>1 Instruction</v>
          </cell>
          <cell r="M280" t="str">
            <v>Site 1</v>
          </cell>
          <cell r="N280" t="str">
            <v>Exp-Per</v>
          </cell>
          <cell r="O280" t="str">
            <v>ExpPerSquareFoot</v>
          </cell>
        </row>
        <row r="281">
          <cell r="D281" t="str">
            <v>8020 · Real estate taxes</v>
          </cell>
          <cell r="E281" t="str">
            <v>Real estate taxes. In most cases, schools can get a large portion of these taxes reimbursed by DC by submitting additional paperwork. If school will be reimbursed, code to Accounts Receivable.</v>
          </cell>
          <cell r="F281" t="str">
            <v>15 Rent</v>
          </cell>
          <cell r="G281" t="str">
            <v>31 Rent</v>
          </cell>
          <cell r="H281" t="str">
            <v>Expenses</v>
          </cell>
          <cell r="J281" t="str">
            <v>100 Instruction</v>
          </cell>
          <cell r="K281" t="str">
            <v>100 Object</v>
          </cell>
          <cell r="L281" t="str">
            <v>1 Instruction</v>
          </cell>
          <cell r="M281" t="str">
            <v>Site 1</v>
          </cell>
          <cell r="N281" t="str">
            <v>Exp-Per</v>
          </cell>
          <cell r="O281" t="str">
            <v>ExpPerSquareFoot</v>
          </cell>
        </row>
        <row r="283">
          <cell r="D283" t="str">
            <v>8100 · Utilities &amp; garbage removal</v>
          </cell>
          <cell r="E283" t="str">
            <v>Electricity, water, gas, and recycling</v>
          </cell>
          <cell r="F283" t="str">
            <v>16 Occupancy Service</v>
          </cell>
          <cell r="G283" t="str">
            <v>36 Other Occupancy Expenses</v>
          </cell>
          <cell r="H283" t="str">
            <v>Expenses</v>
          </cell>
          <cell r="J283" t="str">
            <v>100 Instruction</v>
          </cell>
          <cell r="K283" t="str">
            <v>100 Object</v>
          </cell>
          <cell r="L283" t="str">
            <v>1 Instruction</v>
          </cell>
          <cell r="M283" t="str">
            <v>Site 1</v>
          </cell>
          <cell r="N283" t="str">
            <v>Exp-Per</v>
          </cell>
          <cell r="O283" t="str">
            <v>ExpPerSquareFoot</v>
          </cell>
        </row>
        <row r="284">
          <cell r="D284" t="str">
            <v>8110 · Contracted building services</v>
          </cell>
          <cell r="E284" t="str">
            <v>Monthly janitorial, security, exterminating, monitoring, etc</v>
          </cell>
          <cell r="F284" t="str">
            <v>16 Occupancy Service</v>
          </cell>
          <cell r="G284" t="str">
            <v>35 Contracted Building Services</v>
          </cell>
          <cell r="H284" t="str">
            <v>Expenses</v>
          </cell>
          <cell r="J284" t="str">
            <v>100 Instruction</v>
          </cell>
          <cell r="K284" t="str">
            <v>100 Object</v>
          </cell>
          <cell r="L284" t="str">
            <v>1 Instruction</v>
          </cell>
          <cell r="M284" t="str">
            <v>Site 1</v>
          </cell>
          <cell r="N284" t="str">
            <v>Exp-Per</v>
          </cell>
          <cell r="O284" t="str">
            <v>ExpPerSquareFoot</v>
          </cell>
        </row>
        <row r="285">
          <cell r="D285" t="str">
            <v>8120 · Maintenance and repairs</v>
          </cell>
          <cell r="E285" t="str">
            <v>One-time building maintenance, repairs, locksmiths, supplies and movers.</v>
          </cell>
          <cell r="F285" t="str">
            <v>16 Occupancy Service</v>
          </cell>
          <cell r="G285" t="str">
            <v>34 Building Maintenance and Repairs</v>
          </cell>
          <cell r="H285" t="str">
            <v>Expenses</v>
          </cell>
          <cell r="J285" t="str">
            <v>100 Instruction</v>
          </cell>
          <cell r="K285" t="str">
            <v>100 Object</v>
          </cell>
          <cell r="L285" t="str">
            <v>1 Instruction</v>
          </cell>
          <cell r="M285" t="str">
            <v>Site 1</v>
          </cell>
          <cell r="N285" t="str">
            <v>Exp-Per</v>
          </cell>
          <cell r="O285" t="str">
            <v>ExpPerSquareFoot</v>
          </cell>
        </row>
        <row r="286">
          <cell r="D286" t="str">
            <v>8130 · Janitorial supplies</v>
          </cell>
          <cell r="E286" t="str">
            <v>Cleaning supplies</v>
          </cell>
          <cell r="F286" t="str">
            <v>16 Occupancy Service</v>
          </cell>
          <cell r="G286" t="str">
            <v>34 Building Maintenance and Repairs</v>
          </cell>
          <cell r="H286" t="str">
            <v>Expenses</v>
          </cell>
          <cell r="J286" t="str">
            <v>100 Instruction</v>
          </cell>
          <cell r="K286" t="str">
            <v>100 Object</v>
          </cell>
          <cell r="L286" t="str">
            <v>1 Instruction</v>
          </cell>
          <cell r="M286" t="str">
            <v>Site 1</v>
          </cell>
          <cell r="N286" t="str">
            <v>Exp-Per</v>
          </cell>
          <cell r="O286" t="str">
            <v>ExpPerSquareFoot</v>
          </cell>
        </row>
        <row r="287">
          <cell r="D287" t="str">
            <v>8140 · Facility consulting fees</v>
          </cell>
          <cell r="E287" t="str">
            <v>Non-capitalized consulting related to facilities such as feasibility studies, legal fees on operating leases, financial consulting in the exploration phase. Capitalized fees would go into 1820, then 1810 or 1830</v>
          </cell>
          <cell r="F287" t="str">
            <v>16 Occupancy Service</v>
          </cell>
          <cell r="G287" t="str">
            <v>35 Contracted Building Services</v>
          </cell>
          <cell r="H287" t="str">
            <v>Expenses</v>
          </cell>
          <cell r="J287" t="str">
            <v>100 Instruction</v>
          </cell>
          <cell r="K287" t="str">
            <v>100 Object</v>
          </cell>
          <cell r="L287" t="str">
            <v>1 Instruction</v>
          </cell>
          <cell r="M287" t="str">
            <v>Site 1</v>
          </cell>
          <cell r="N287" t="str">
            <v>Exp-Per</v>
          </cell>
          <cell r="O287" t="str">
            <v>ExpPerSquareFoot</v>
          </cell>
        </row>
        <row r="290">
          <cell r="D290" t="str">
            <v>9000 · Student supplies, snacks</v>
          </cell>
          <cell r="E290" t="str">
            <v>Supplies or one-time snacks for students, such as classroom supplies, reading books, non-capitalized student furniture and supplies for teachers in the classroom</v>
          </cell>
          <cell r="F290" t="str">
            <v>17 Direct Student Expense</v>
          </cell>
          <cell r="G290" t="str">
            <v>21 Educational Supplies and Textbooks</v>
          </cell>
          <cell r="H290" t="str">
            <v>Expenses</v>
          </cell>
          <cell r="J290" t="str">
            <v>100 Instruction</v>
          </cell>
          <cell r="K290" t="str">
            <v>100 Object</v>
          </cell>
          <cell r="L290" t="str">
            <v>1 Instruction</v>
          </cell>
          <cell r="M290" t="str">
            <v>Site 1</v>
          </cell>
          <cell r="N290" t="str">
            <v>Exp-Stu</v>
          </cell>
          <cell r="O290" t="str">
            <v>ExpPerStudent</v>
          </cell>
        </row>
        <row r="291">
          <cell r="D291" t="str">
            <v>9010 · Student assessment materials</v>
          </cell>
          <cell r="E291" t="str">
            <v>Supplies that aid in student assessment, as well as the assessments themselves, such as test booklets, assessment books, GED testing, supplies for PARCC testing.</v>
          </cell>
          <cell r="F291" t="str">
            <v>17 Direct Student Expense</v>
          </cell>
          <cell r="G291" t="str">
            <v>22 Student Assessment Materials/Program Evaluation</v>
          </cell>
          <cell r="H291" t="str">
            <v>Expenses</v>
          </cell>
          <cell r="J291" t="str">
            <v>100 Instruction</v>
          </cell>
          <cell r="K291" t="str">
            <v>100 Object</v>
          </cell>
          <cell r="L291" t="str">
            <v>1 Instruction</v>
          </cell>
          <cell r="M291" t="str">
            <v>Site 1</v>
          </cell>
          <cell r="N291" t="str">
            <v>Exp-Stu</v>
          </cell>
          <cell r="O291" t="str">
            <v>ExpPerStudent</v>
          </cell>
        </row>
        <row r="292">
          <cell r="D292" t="str">
            <v>9020 · Student textbooks</v>
          </cell>
          <cell r="E292" t="str">
            <v>Textbooks, library books, videos, or annual online subscription equivalent</v>
          </cell>
          <cell r="F292" t="str">
            <v>17 Direct Student Expense</v>
          </cell>
          <cell r="G292" t="str">
            <v>21 Educational Supplies and Textbooks</v>
          </cell>
          <cell r="H292" t="str">
            <v>Expenses</v>
          </cell>
          <cell r="J292" t="str">
            <v>100 Instruction</v>
          </cell>
          <cell r="K292" t="str">
            <v>100 Object</v>
          </cell>
          <cell r="L292" t="str">
            <v>1 Instruction</v>
          </cell>
          <cell r="M292" t="str">
            <v>Site 1</v>
          </cell>
          <cell r="N292" t="str">
            <v>Exp-Stu</v>
          </cell>
          <cell r="O292" t="str">
            <v>ExpPerStudent</v>
          </cell>
        </row>
        <row r="293">
          <cell r="D293" t="str">
            <v>9030 · Student uniforms</v>
          </cell>
          <cell r="E293" t="str">
            <v>School uniforms for the students</v>
          </cell>
          <cell r="F293" t="str">
            <v>17 Direct Student Expense</v>
          </cell>
          <cell r="G293" t="str">
            <v>25 Other Direct Student Expense</v>
          </cell>
          <cell r="H293" t="str">
            <v>Expenses</v>
          </cell>
          <cell r="J293" t="str">
            <v>100 Instruction</v>
          </cell>
          <cell r="K293" t="str">
            <v>100 Object</v>
          </cell>
          <cell r="L293" t="str">
            <v>1 Instruction</v>
          </cell>
          <cell r="M293" t="str">
            <v>Site 1</v>
          </cell>
          <cell r="N293" t="str">
            <v>Exp-Stu</v>
          </cell>
          <cell r="O293" t="str">
            <v>ExpPerStudent</v>
          </cell>
        </row>
        <row r="294">
          <cell r="D294" t="str">
            <v>9040 · Library &amp; media materials</v>
          </cell>
          <cell r="E294" t="str">
            <v>No longer in use; use 9020</v>
          </cell>
          <cell r="F294" t="str">
            <v>17 Direct Student Expense</v>
          </cell>
          <cell r="G294" t="str">
            <v>21 Educational Supplies and Textbooks</v>
          </cell>
          <cell r="H294" t="str">
            <v>Expenses</v>
          </cell>
          <cell r="J294" t="str">
            <v>100 Instruction</v>
          </cell>
          <cell r="K294" t="str">
            <v>100 Object</v>
          </cell>
          <cell r="L294" t="str">
            <v>1 Instruction</v>
          </cell>
          <cell r="M294" t="str">
            <v>Site 1</v>
          </cell>
          <cell r="N294" t="str">
            <v>Exp-Stu</v>
          </cell>
          <cell r="O294" t="str">
            <v>ExpPerStudent</v>
          </cell>
        </row>
        <row r="295">
          <cell r="D295" t="str">
            <v>9050 · Contracted instruction fees</v>
          </cell>
          <cell r="E295" t="str">
            <v>Contracted instruction fees provided by outsourced vendors, such as college counselors, art/dance/music/PE teachers. For Special Education use 9051.</v>
          </cell>
          <cell r="F295" t="str">
            <v>17 Direct Student Expense</v>
          </cell>
          <cell r="G295" t="str">
            <v>23 Contracted Student Services</v>
          </cell>
          <cell r="H295" t="str">
            <v>Expenses</v>
          </cell>
          <cell r="J295" t="str">
            <v>100 Instruction</v>
          </cell>
          <cell r="K295" t="str">
            <v>100 Object</v>
          </cell>
          <cell r="L295" t="str">
            <v>1 Instruction</v>
          </cell>
          <cell r="M295" t="str">
            <v>Site 1</v>
          </cell>
          <cell r="N295" t="str">
            <v>Exp-Stu</v>
          </cell>
          <cell r="O295" t="str">
            <v>ExpPerStudent</v>
          </cell>
        </row>
        <row r="296">
          <cell r="D296" t="str">
            <v>9051 · Contracted SpEd instruction</v>
          </cell>
          <cell r="E296" t="str">
            <v>Special education, speech, therapy, language, occupational, evaluations</v>
          </cell>
          <cell r="F296" t="str">
            <v>17 Direct Student Expense</v>
          </cell>
          <cell r="G296" t="str">
            <v>23 Contracted Student Services</v>
          </cell>
          <cell r="H296" t="str">
            <v>Expenses</v>
          </cell>
          <cell r="J296" t="str">
            <v>200 SpEd</v>
          </cell>
          <cell r="K296" t="str">
            <v>100 Object</v>
          </cell>
          <cell r="L296" t="str">
            <v>2 SpEd</v>
          </cell>
          <cell r="M296" t="str">
            <v>Site 1</v>
          </cell>
          <cell r="N296" t="str">
            <v>Exp-Stu</v>
          </cell>
          <cell r="O296" t="str">
            <v>ExpPerStudent</v>
          </cell>
        </row>
        <row r="297">
          <cell r="D297" t="str">
            <v>9060 · Food service fees</v>
          </cell>
          <cell r="E297" t="str">
            <v>Monthly breakfast, lunch, and snack service for students. Staff meals go to 7820.</v>
          </cell>
          <cell r="F297" t="str">
            <v>17 Direct Student Expense</v>
          </cell>
          <cell r="G297" t="str">
            <v>24 Food Service</v>
          </cell>
          <cell r="H297" t="str">
            <v>Expenses</v>
          </cell>
          <cell r="J297" t="str">
            <v>100 Instruction</v>
          </cell>
          <cell r="K297" t="str">
            <v>100 Object</v>
          </cell>
          <cell r="L297" t="str">
            <v>1 Instruction</v>
          </cell>
          <cell r="M297" t="str">
            <v>Site 1</v>
          </cell>
          <cell r="N297" t="str">
            <v>Exp-Stu</v>
          </cell>
          <cell r="O297" t="str">
            <v>ExpPerStudent</v>
          </cell>
        </row>
        <row r="298">
          <cell r="D298" t="str">
            <v>9070 · Student field trips</v>
          </cell>
          <cell r="E298" t="str">
            <v>Field trips fees, including admission, metro, and buses</v>
          </cell>
          <cell r="F298" t="str">
            <v>17 Direct Student Expense</v>
          </cell>
          <cell r="G298" t="str">
            <v>25 Other Direct Student Expense</v>
          </cell>
          <cell r="H298" t="str">
            <v>Expenses</v>
          </cell>
          <cell r="J298" t="str">
            <v>100 Instruction</v>
          </cell>
          <cell r="K298" t="str">
            <v>100 Object</v>
          </cell>
          <cell r="L298" t="str">
            <v>1 Instruction</v>
          </cell>
          <cell r="M298" t="str">
            <v>Site 1</v>
          </cell>
          <cell r="N298" t="str">
            <v>Exp-Stu</v>
          </cell>
          <cell r="O298" t="str">
            <v>ExpPerStudent</v>
          </cell>
        </row>
        <row r="299">
          <cell r="D299" t="str">
            <v>9071 · Athletic trips</v>
          </cell>
          <cell r="E299" t="str">
            <v>Field trips fees, including admission, metro, and buses</v>
          </cell>
          <cell r="F299" t="str">
            <v>17 Direct Student Expense</v>
          </cell>
          <cell r="G299" t="str">
            <v>25 Other Direct Student Expense</v>
          </cell>
          <cell r="H299" t="str">
            <v>Expenses</v>
          </cell>
          <cell r="J299" t="str">
            <v>100 Instruction</v>
          </cell>
          <cell r="K299" t="str">
            <v>100 Object</v>
          </cell>
          <cell r="L299" t="str">
            <v>1 Instruction</v>
          </cell>
          <cell r="M299" t="str">
            <v>Site 1</v>
          </cell>
          <cell r="N299" t="str">
            <v>Exp-Stu</v>
          </cell>
          <cell r="O299" t="str">
            <v>ExpPerStudent</v>
          </cell>
        </row>
        <row r="300">
          <cell r="D300" t="str">
            <v>9074 · Student buses</v>
          </cell>
          <cell r="E300" t="str">
            <v>All student buses not related to field trips. This would only be used for a school that is providing transportation to its students on a daily basis. Also includes WMATA cards or other assistance provided for transport to and from school</v>
          </cell>
          <cell r="F300" t="str">
            <v>17 Direct Student Expense</v>
          </cell>
          <cell r="G300" t="str">
            <v>25 Other Direct Student Expense</v>
          </cell>
          <cell r="H300" t="str">
            <v>Expenses</v>
          </cell>
          <cell r="J300" t="str">
            <v>100 Instruction</v>
          </cell>
          <cell r="K300" t="str">
            <v>100 Object</v>
          </cell>
          <cell r="L300" t="str">
            <v>1 Instruction</v>
          </cell>
          <cell r="M300" t="str">
            <v>Site 1</v>
          </cell>
          <cell r="N300" t="str">
            <v>Exp-Stu</v>
          </cell>
          <cell r="O300" t="str">
            <v>ExpPerStudent</v>
          </cell>
        </row>
        <row r="301">
          <cell r="D301" t="str">
            <v>9080 · Student recruiting</v>
          </cell>
          <cell r="E301" t="str">
            <v>Hourly recruiters, advertising, expo expenses, and printing brochures</v>
          </cell>
          <cell r="F301" t="str">
            <v>17 Direct Student Expense</v>
          </cell>
          <cell r="G301" t="str">
            <v>25 Other Direct Student Expense</v>
          </cell>
          <cell r="H301" t="str">
            <v>Expenses</v>
          </cell>
          <cell r="J301" t="str">
            <v>100 Instruction</v>
          </cell>
          <cell r="K301" t="str">
            <v>100 Object</v>
          </cell>
          <cell r="L301" t="str">
            <v>1 Instruction</v>
          </cell>
          <cell r="M301" t="str">
            <v>Site 1</v>
          </cell>
          <cell r="N301" t="str">
            <v>Exp-Stu</v>
          </cell>
          <cell r="O301" t="str">
            <v>ExpPerStudent</v>
          </cell>
        </row>
        <row r="302">
          <cell r="D302" t="str">
            <v>9085 · Student events</v>
          </cell>
          <cell r="E302" t="str">
            <v>Family &amp; school events.</v>
          </cell>
          <cell r="F302" t="str">
            <v>17 Direct Student Expense</v>
          </cell>
          <cell r="G302" t="str">
            <v>25 Other Direct Student Expense</v>
          </cell>
          <cell r="H302" t="str">
            <v>Expenses</v>
          </cell>
          <cell r="J302" t="str">
            <v>100 Instruction</v>
          </cell>
          <cell r="K302" t="str">
            <v>100 Object</v>
          </cell>
          <cell r="L302" t="str">
            <v>1 Instruction</v>
          </cell>
          <cell r="M302" t="str">
            <v>Site 1</v>
          </cell>
          <cell r="N302" t="str">
            <v>Exp-Stu</v>
          </cell>
          <cell r="O302" t="str">
            <v>ExpPerStudent</v>
          </cell>
        </row>
        <row r="303">
          <cell r="D303" t="str">
            <v>9088 · Athletic uniforms and equipment</v>
          </cell>
          <cell r="E303" t="str">
            <v>Family &amp; school events.</v>
          </cell>
          <cell r="F303" t="str">
            <v>17 Direct Student Expense</v>
          </cell>
          <cell r="G303" t="str">
            <v>25 Other Direct Student Expense</v>
          </cell>
          <cell r="H303" t="str">
            <v>Expenses</v>
          </cell>
          <cell r="J303" t="str">
            <v>100 Instruction</v>
          </cell>
          <cell r="K303" t="str">
            <v>100 Object</v>
          </cell>
          <cell r="L303" t="str">
            <v>1 Instruction</v>
          </cell>
          <cell r="M303" t="str">
            <v>Site 1</v>
          </cell>
          <cell r="N303" t="str">
            <v>Exp-Stu</v>
          </cell>
          <cell r="O303" t="str">
            <v>ExpPerStudent</v>
          </cell>
        </row>
        <row r="304">
          <cell r="D304" t="str">
            <v>9089 · Other athletic expenses</v>
          </cell>
          <cell r="E304" t="str">
            <v>Family &amp; school events.</v>
          </cell>
          <cell r="F304" t="str">
            <v>17 Direct Student Expense</v>
          </cell>
          <cell r="G304" t="str">
            <v>25 Other Direct Student Expense</v>
          </cell>
          <cell r="H304" t="str">
            <v>Expenses</v>
          </cell>
          <cell r="J304" t="str">
            <v>100 Instruction</v>
          </cell>
          <cell r="K304" t="str">
            <v>100 Object</v>
          </cell>
          <cell r="L304" t="str">
            <v>1 Instruction</v>
          </cell>
          <cell r="M304" t="str">
            <v>Site 1</v>
          </cell>
          <cell r="N304" t="str">
            <v>Exp-Stu</v>
          </cell>
          <cell r="O304" t="str">
            <v>ExpPerStudent</v>
          </cell>
        </row>
        <row r="305">
          <cell r="D305" t="str">
            <v>9090 · Other student expenses</v>
          </cell>
          <cell r="E305" t="str">
            <v>Student expenses that don't fit into the other categories. Attempt to not use.</v>
          </cell>
          <cell r="F305" t="str">
            <v>17 Direct Student Expense</v>
          </cell>
          <cell r="G305" t="str">
            <v>25 Other Direct Student Expense</v>
          </cell>
          <cell r="H305" t="str">
            <v>Expenses</v>
          </cell>
          <cell r="J305" t="str">
            <v>100 Instruction</v>
          </cell>
          <cell r="K305" t="str">
            <v>100 Object</v>
          </cell>
          <cell r="L305" t="str">
            <v>1 Instruction</v>
          </cell>
          <cell r="M305" t="str">
            <v>Site 1</v>
          </cell>
          <cell r="N305" t="str">
            <v>Exp-Stu</v>
          </cell>
          <cell r="O305" t="str">
            <v>ExpPerStudent</v>
          </cell>
        </row>
        <row r="306">
          <cell r="D306" t="str">
            <v>9091 · Translation services</v>
          </cell>
          <cell r="E306" t="str">
            <v>Translation of report cards, promotions to other languages</v>
          </cell>
          <cell r="F306" t="str">
            <v>17 Direct Student Expense</v>
          </cell>
          <cell r="G306" t="str">
            <v>25 Other Direct Student Expense</v>
          </cell>
          <cell r="H306" t="str">
            <v>Expenses</v>
          </cell>
          <cell r="J306" t="str">
            <v>100 Instruction</v>
          </cell>
          <cell r="K306" t="str">
            <v>100 Object</v>
          </cell>
          <cell r="L306" t="str">
            <v>1 Instruction</v>
          </cell>
          <cell r="M306" t="str">
            <v>Site 1</v>
          </cell>
          <cell r="N306" t="str">
            <v>Exp-Stu</v>
          </cell>
          <cell r="O306" t="str">
            <v>ExpPerStudent</v>
          </cell>
        </row>
        <row r="307">
          <cell r="D307" t="str">
            <v>9093 · Student scholarships</v>
          </cell>
          <cell r="E307" t="str">
            <v>Scholarships or tuition assistance provided to graduating students, includes middle school students going to HS or HS students going to college.</v>
          </cell>
          <cell r="F307" t="str">
            <v>17 Direct Student Expense</v>
          </cell>
          <cell r="G307" t="str">
            <v>25 Other Direct Student Expense</v>
          </cell>
          <cell r="H307" t="str">
            <v>Expenses</v>
          </cell>
          <cell r="J307" t="str">
            <v>100 Instruction</v>
          </cell>
          <cell r="K307" t="str">
            <v>100 Object</v>
          </cell>
          <cell r="L307" t="str">
            <v>1 Instruction</v>
          </cell>
          <cell r="M307" t="str">
            <v>Site 1</v>
          </cell>
          <cell r="N307" t="str">
            <v>Exp-Stu</v>
          </cell>
          <cell r="O307" t="str">
            <v>ExpPerStudent</v>
          </cell>
        </row>
        <row r="308">
          <cell r="D308" t="str">
            <v>9099 · DCSCTF Program Costs</v>
          </cell>
          <cell r="E308" t="str">
            <v>Scholarships or tuition assistance provided to graduating students, includes middle school students going to HS or HS students going to college.</v>
          </cell>
          <cell r="F308" t="str">
            <v>17 Direct Student Expense</v>
          </cell>
          <cell r="G308" t="str">
            <v>25 Other Direct Student Expense</v>
          </cell>
          <cell r="H308" t="str">
            <v>Expenses</v>
          </cell>
          <cell r="J308" t="str">
            <v>100 Instruction</v>
          </cell>
          <cell r="K308" t="str">
            <v>100 Object</v>
          </cell>
          <cell r="L308" t="str">
            <v>1 Instruction</v>
          </cell>
          <cell r="M308" t="str">
            <v>Site 1</v>
          </cell>
          <cell r="N308" t="str">
            <v>Exp-Stu</v>
          </cell>
          <cell r="O308" t="str">
            <v>ExpPerStudent</v>
          </cell>
        </row>
        <row r="310">
          <cell r="D310" t="str">
            <v>9100 · Office supplies</v>
          </cell>
          <cell r="E310" t="str">
            <v>Typical office supplies (ex: folders, copy paper, toner, non-capitalized office furniture, computers supplies where unit cost less than $1,000 or higher capitalization threshold [if applicable]) as well as common area supplies (ex: coffee and water)</v>
          </cell>
          <cell r="F310" t="str">
            <v>18 Office &amp; Business Expense</v>
          </cell>
          <cell r="G310" t="str">
            <v>41 Office Supplies and Materials</v>
          </cell>
          <cell r="H310" t="str">
            <v>Expenses</v>
          </cell>
          <cell r="J310" t="str">
            <v>100 Instruction</v>
          </cell>
          <cell r="K310" t="str">
            <v>100 Object</v>
          </cell>
          <cell r="L310" t="str">
            <v>1 Instruction</v>
          </cell>
          <cell r="M310" t="str">
            <v>Site 1</v>
          </cell>
          <cell r="N310" t="str">
            <v>Exp-Ofc</v>
          </cell>
          <cell r="O310" t="str">
            <v>ExpPerStudent</v>
          </cell>
        </row>
        <row r="311">
          <cell r="D311" t="str">
            <v>9110 · Copier rental &amp; services</v>
          </cell>
          <cell r="E311" t="str">
            <v>Copier lease, maintenance and usages fees of copier</v>
          </cell>
          <cell r="F311" t="str">
            <v>18 Office &amp; Business Expense</v>
          </cell>
          <cell r="G311" t="str">
            <v>42 Office Equipment Rental and Maintenance</v>
          </cell>
          <cell r="H311" t="str">
            <v>Expenses</v>
          </cell>
          <cell r="J311" t="str">
            <v>100 Instruction</v>
          </cell>
          <cell r="K311" t="str">
            <v>100 Object</v>
          </cell>
          <cell r="L311" t="str">
            <v>1 Instruction</v>
          </cell>
          <cell r="M311" t="str">
            <v>Site 1</v>
          </cell>
          <cell r="N311" t="str">
            <v>Exp-Ofc</v>
          </cell>
          <cell r="O311" t="str">
            <v>ExpPerStudent</v>
          </cell>
        </row>
        <row r="312">
          <cell r="D312" t="str">
            <v>9111 · Non-copier equipment rental</v>
          </cell>
          <cell r="E312" t="str">
            <v>Copier lease, maintenance and usages fees of copier</v>
          </cell>
          <cell r="F312" t="str">
            <v>18 Office &amp; Business Expense</v>
          </cell>
          <cell r="G312" t="str">
            <v>42 Office Equipment Rental and Maintenance</v>
          </cell>
          <cell r="H312" t="str">
            <v>Expenses</v>
          </cell>
          <cell r="J312" t="str">
            <v>100 Instruction</v>
          </cell>
          <cell r="K312" t="str">
            <v>100 Object</v>
          </cell>
          <cell r="L312" t="str">
            <v>1 Instruction</v>
          </cell>
          <cell r="M312" t="str">
            <v>Site 1</v>
          </cell>
          <cell r="N312" t="str">
            <v>Exp-Ofc</v>
          </cell>
          <cell r="O312" t="str">
            <v>ExpPerStudent</v>
          </cell>
        </row>
        <row r="313">
          <cell r="D313" t="str">
            <v>9120 · Telephone &amp; telecommunications</v>
          </cell>
          <cell r="E313" t="str">
            <v>Monthly telephone, fax, internet, cell phone, and web hosting. E-Rate discounts reflected as credits on vendor invoices should be recorded to 5110.</v>
          </cell>
          <cell r="F313" t="str">
            <v>18 Office &amp; Business Expense</v>
          </cell>
          <cell r="G313" t="str">
            <v>43 Telephone/Telecommunications</v>
          </cell>
          <cell r="H313" t="str">
            <v>Expenses</v>
          </cell>
          <cell r="J313" t="str">
            <v>100 Instruction</v>
          </cell>
          <cell r="K313" t="str">
            <v>100 Object</v>
          </cell>
          <cell r="L313" t="str">
            <v>1 Instruction</v>
          </cell>
          <cell r="M313" t="str">
            <v>Site 1</v>
          </cell>
          <cell r="N313" t="str">
            <v>Exp-Ofc</v>
          </cell>
          <cell r="O313" t="str">
            <v>ExpPerStudent</v>
          </cell>
        </row>
        <row r="314">
          <cell r="D314" t="str">
            <v>9130 · Postage, shipping, delivery</v>
          </cell>
          <cell r="E314" t="str">
            <v>Charges for the school to send physical items, including couriers</v>
          </cell>
          <cell r="F314" t="str">
            <v>18 Office &amp; Business Expense</v>
          </cell>
          <cell r="G314" t="str">
            <v>52 Other General Expense</v>
          </cell>
          <cell r="H314" t="str">
            <v>Expenses</v>
          </cell>
          <cell r="J314" t="str">
            <v>100 Instruction</v>
          </cell>
          <cell r="K314" t="str">
            <v>100 Object</v>
          </cell>
          <cell r="L314" t="str">
            <v>1 Instruction</v>
          </cell>
          <cell r="M314" t="str">
            <v>Site 1</v>
          </cell>
          <cell r="N314" t="str">
            <v>Exp-Ofc</v>
          </cell>
          <cell r="O314" t="str">
            <v>ExpPerStudent</v>
          </cell>
        </row>
        <row r="315">
          <cell r="D315" t="str">
            <v>9140 · External printing</v>
          </cell>
          <cell r="E315" t="str">
            <v>Printing/copying done by a vendor outside of the school</v>
          </cell>
          <cell r="F315" t="str">
            <v>18 Office &amp; Business Expense</v>
          </cell>
          <cell r="G315" t="str">
            <v>52 Other General Expense</v>
          </cell>
          <cell r="H315" t="str">
            <v>Expenses</v>
          </cell>
          <cell r="J315" t="str">
            <v>100 Instruction</v>
          </cell>
          <cell r="K315" t="str">
            <v>100 Object</v>
          </cell>
          <cell r="L315" t="str">
            <v>1 Instruction</v>
          </cell>
          <cell r="M315" t="str">
            <v>Site 1</v>
          </cell>
          <cell r="N315" t="str">
            <v>Exp-Ofc</v>
          </cell>
          <cell r="O315" t="str">
            <v>ExpPerStudent</v>
          </cell>
        </row>
        <row r="316">
          <cell r="D316" t="str">
            <v>9150 · Non-capitalized technology</v>
          </cell>
          <cell r="E316" t="str">
            <v>Computers, printers, and any other technology equipment that is not capitalized</v>
          </cell>
          <cell r="F316" t="str">
            <v>18 Office &amp; Business Expense</v>
          </cell>
          <cell r="G316" t="str">
            <v>41 Office Supplies and Materials</v>
          </cell>
          <cell r="H316" t="str">
            <v>Expenses</v>
          </cell>
          <cell r="J316" t="str">
            <v>100 Instruction</v>
          </cell>
          <cell r="K316" t="str">
            <v>100 Object</v>
          </cell>
          <cell r="L316" t="str">
            <v>1 Instruction</v>
          </cell>
          <cell r="M316" t="str">
            <v>Site 1</v>
          </cell>
          <cell r="N316" t="str">
            <v>Exp-Ofc</v>
          </cell>
          <cell r="O316" t="str">
            <v>ExpPerStudent</v>
          </cell>
        </row>
        <row r="318">
          <cell r="D318" t="str">
            <v>9200 · Business insurance</v>
          </cell>
          <cell r="E318" t="str">
            <v>Business insurance, including student accident insurance, director and officers policy, umbrella insurance. Workers comp insurance should be coded to 7460.</v>
          </cell>
          <cell r="F318" t="str">
            <v>18 Office &amp; Business Expense</v>
          </cell>
          <cell r="G318" t="str">
            <v>45 Insurance</v>
          </cell>
          <cell r="H318" t="str">
            <v>Expenses</v>
          </cell>
          <cell r="J318" t="str">
            <v>100 Instruction</v>
          </cell>
          <cell r="K318" t="str">
            <v>100 Object</v>
          </cell>
          <cell r="L318" t="str">
            <v>1 Instruction</v>
          </cell>
          <cell r="M318" t="str">
            <v>Site 1</v>
          </cell>
          <cell r="N318" t="str">
            <v>Exp-Ofc</v>
          </cell>
          <cell r="O318" t="str">
            <v>ExpPerStudent</v>
          </cell>
        </row>
        <row r="319">
          <cell r="D319" t="str">
            <v>9210 · Authorizer fees</v>
          </cell>
          <cell r="E319" t="str">
            <v>Administrative fees</v>
          </cell>
          <cell r="F319" t="str">
            <v>18 Office &amp; Business Expense</v>
          </cell>
          <cell r="G319" t="str">
            <v>48 PCSB Administrative Fee</v>
          </cell>
          <cell r="H319" t="str">
            <v>Expenses</v>
          </cell>
          <cell r="J319" t="str">
            <v>100 Instruction</v>
          </cell>
          <cell r="K319" t="str">
            <v>100 Object</v>
          </cell>
          <cell r="L319" t="str">
            <v>1 Instruction</v>
          </cell>
          <cell r="M319" t="str">
            <v>Site 1</v>
          </cell>
          <cell r="N319" t="str">
            <v>Exp-Ofc</v>
          </cell>
          <cell r="O319" t="str">
            <v>ExpPerStudent</v>
          </cell>
        </row>
        <row r="320">
          <cell r="D320" t="str">
            <v>9220 · Management fees</v>
          </cell>
          <cell r="E320" t="str">
            <v>Fees from an outside management company or internal management fees between campuses and a central office for multi-campus networks without an external CMO.</v>
          </cell>
          <cell r="F320" t="str">
            <v>18 Office &amp; Business Expense</v>
          </cell>
          <cell r="G320" t="str">
            <v>49 Management Fee</v>
          </cell>
          <cell r="H320" t="str">
            <v>Expenses</v>
          </cell>
          <cell r="J320" t="str">
            <v>100 Instruction</v>
          </cell>
          <cell r="K320" t="str">
            <v>100 Object</v>
          </cell>
          <cell r="L320" t="str">
            <v>1 Instruction</v>
          </cell>
          <cell r="M320" t="str">
            <v>Site 1</v>
          </cell>
          <cell r="N320" t="str">
            <v>Exp-Ofc</v>
          </cell>
          <cell r="O320" t="str">
            <v>ExpPerStudent</v>
          </cell>
        </row>
        <row r="321">
          <cell r="D321" t="str">
            <v>9230 · Accounting, auditing, payroll</v>
          </cell>
          <cell r="E321" t="str">
            <v>Accounting services, payroll fees, auditing fees, retirement and FSA account management fees</v>
          </cell>
          <cell r="F321" t="str">
            <v>18 Office &amp; Business Expense</v>
          </cell>
          <cell r="G321" t="str">
            <v>44 Legal, Accounting and Payroll Services</v>
          </cell>
          <cell r="H321" t="str">
            <v>Expenses</v>
          </cell>
          <cell r="J321" t="str">
            <v>100 Instruction</v>
          </cell>
          <cell r="K321" t="str">
            <v>100 Object</v>
          </cell>
          <cell r="L321" t="str">
            <v>1 Instruction</v>
          </cell>
          <cell r="M321" t="str">
            <v>Site 1</v>
          </cell>
          <cell r="N321" t="str">
            <v>Exp-Ofc</v>
          </cell>
          <cell r="O321" t="str">
            <v>ExpPerStudent</v>
          </cell>
        </row>
        <row r="322">
          <cell r="D322" t="str">
            <v>9240 · Legal fees</v>
          </cell>
          <cell r="E322" t="str">
            <v>Legal services for special education, human resources, or other operating activity. Legal fees related to facilities (facilities finance) should go into 8140 or be capitalized.</v>
          </cell>
          <cell r="F322" t="str">
            <v>18 Office &amp; Business Expense</v>
          </cell>
          <cell r="G322" t="str">
            <v>44 Legal, Accounting and Payroll Services</v>
          </cell>
          <cell r="H322" t="str">
            <v>Expenses</v>
          </cell>
          <cell r="J322" t="str">
            <v>100 Instruction</v>
          </cell>
          <cell r="K322" t="str">
            <v>100 Object</v>
          </cell>
          <cell r="L322" t="str">
            <v>1 Instruction</v>
          </cell>
          <cell r="M322" t="str">
            <v>Site 1</v>
          </cell>
          <cell r="N322" t="str">
            <v>Exp-Ofc</v>
          </cell>
          <cell r="O322" t="str">
            <v>ExpPerStudent</v>
          </cell>
        </row>
        <row r="323">
          <cell r="D323" t="str">
            <v>9250 · Instr design &amp; eval fees</v>
          </cell>
          <cell r="E323" t="str">
            <v>No longer in use; use 9280 or 9300</v>
          </cell>
          <cell r="F323" t="str">
            <v>18 Office &amp; Business Expense</v>
          </cell>
          <cell r="G323" t="str">
            <v>22 Student Assessment Materials/Program Evaluation</v>
          </cell>
          <cell r="H323" t="str">
            <v>Expenses</v>
          </cell>
          <cell r="J323" t="str">
            <v>100 Instruction</v>
          </cell>
          <cell r="K323" t="str">
            <v>100 Object</v>
          </cell>
          <cell r="L323" t="str">
            <v>1 Instruction</v>
          </cell>
          <cell r="M323" t="str">
            <v>Site 1</v>
          </cell>
          <cell r="N323" t="str">
            <v>Exp-Ofc</v>
          </cell>
          <cell r="O323" t="str">
            <v>ExpPerStudent</v>
          </cell>
        </row>
        <row r="324">
          <cell r="D324" t="str">
            <v>9260 · Computer support fees</v>
          </cell>
          <cell r="E324" t="str">
            <v>Computer support services such as desktop support, data infrastructure services, and survey creation subscriptions.</v>
          </cell>
          <cell r="F324" t="str">
            <v>18 Office &amp; Business Expense</v>
          </cell>
          <cell r="G324" t="str">
            <v>52 Other General Expense</v>
          </cell>
          <cell r="H324" t="str">
            <v>Expenses</v>
          </cell>
          <cell r="J324" t="str">
            <v>100 Instruction</v>
          </cell>
          <cell r="K324" t="str">
            <v>100 Object</v>
          </cell>
          <cell r="L324" t="str">
            <v>1 Instruction</v>
          </cell>
          <cell r="M324" t="str">
            <v>Site 1</v>
          </cell>
          <cell r="N324" t="str">
            <v>Exp-Ofc</v>
          </cell>
          <cell r="O324" t="str">
            <v>ExpPerStudent</v>
          </cell>
        </row>
        <row r="325">
          <cell r="D325" t="str">
            <v>9270 · Fundraising fees</v>
          </cell>
          <cell r="E325" t="str">
            <v>Fundraising costs including professional fundraisers, promotional materials, credit card merchant fees, and all costs related to an event. Ex: venue rental, catering, speakers</v>
          </cell>
          <cell r="F325" t="str">
            <v>18 Office &amp; Business Expense</v>
          </cell>
          <cell r="G325" t="str">
            <v>52 Other General Expense</v>
          </cell>
          <cell r="H325" t="str">
            <v>Expenses</v>
          </cell>
          <cell r="J325" t="str">
            <v>100 Instruction</v>
          </cell>
          <cell r="K325" t="str">
            <v>100 Object</v>
          </cell>
          <cell r="L325" t="str">
            <v>1 Instruction</v>
          </cell>
          <cell r="M325" t="str">
            <v>Site 1</v>
          </cell>
          <cell r="N325" t="str">
            <v>Exp-Ofc</v>
          </cell>
          <cell r="O325" t="str">
            <v>ExpPerStudent</v>
          </cell>
        </row>
        <row r="326">
          <cell r="D326" t="str">
            <v>9280 · Other professional fees</v>
          </cell>
          <cell r="E326" t="str">
            <v>Contracted staff or fees for for supplemental support, including curriculum consultants, data, HR, procurement, registrar, clerical, recruiting, food service, or any other business-related professional expense not included in another category.</v>
          </cell>
          <cell r="F326" t="str">
            <v>18 Office &amp; Business Expense</v>
          </cell>
          <cell r="G326" t="str">
            <v>52 Other General Expense</v>
          </cell>
          <cell r="H326" t="str">
            <v>Expenses</v>
          </cell>
          <cell r="J326" t="str">
            <v>100 Instruction</v>
          </cell>
          <cell r="K326" t="str">
            <v>100 Object</v>
          </cell>
          <cell r="L326" t="str">
            <v>1 Instruction</v>
          </cell>
          <cell r="M326" t="str">
            <v>Site 1</v>
          </cell>
          <cell r="N326" t="str">
            <v>Exp-Ofc</v>
          </cell>
          <cell r="O326" t="str">
            <v>ExpPerStudent</v>
          </cell>
        </row>
        <row r="327">
          <cell r="D327" t="str">
            <v>9290 · Other expenses</v>
          </cell>
          <cell r="E327" t="str">
            <v>Business expenses that don't fit into another categories and are not service-related and not a due or fee. Attempt not to use.</v>
          </cell>
          <cell r="F327" t="str">
            <v>18 Office &amp; Business Expense</v>
          </cell>
          <cell r="G327" t="str">
            <v>52 Other General Expense</v>
          </cell>
          <cell r="H327" t="str">
            <v>Expenses</v>
          </cell>
          <cell r="J327" t="str">
            <v>100 Instruction</v>
          </cell>
          <cell r="K327" t="str">
            <v>100 Object</v>
          </cell>
          <cell r="L327" t="str">
            <v>1 Instruction</v>
          </cell>
          <cell r="M327" t="str">
            <v>Site 1</v>
          </cell>
          <cell r="N327" t="str">
            <v>Exp-Ofc</v>
          </cell>
          <cell r="O327" t="str">
            <v>ExpPerStudent</v>
          </cell>
        </row>
        <row r="328">
          <cell r="D328" t="str">
            <v>64900 · DCSCTF Clearing</v>
          </cell>
          <cell r="E328" t="str">
            <v>Business expenses that don't fit into another categories and are not service-related and not a due or fee. Attempt not to use.</v>
          </cell>
          <cell r="F328" t="str">
            <v>18 Office &amp; Business Expense</v>
          </cell>
          <cell r="G328" t="str">
            <v>52 Other General Expense</v>
          </cell>
          <cell r="H328" t="str">
            <v>Expenses</v>
          </cell>
          <cell r="J328" t="str">
            <v>100 Instruction</v>
          </cell>
          <cell r="K328" t="str">
            <v>100 Object</v>
          </cell>
          <cell r="L328" t="str">
            <v>1 Instruction</v>
          </cell>
          <cell r="M328" t="str">
            <v>Site 1</v>
          </cell>
          <cell r="N328" t="str">
            <v>Exp-Ofc</v>
          </cell>
          <cell r="O328" t="str">
            <v>ExpPerStudent</v>
          </cell>
        </row>
        <row r="329">
          <cell r="D329" t="str">
            <v>65699 · RTTT-IIS Sub-Grantees Costs</v>
          </cell>
          <cell r="E329" t="str">
            <v>Business expenses that don't fit into another categories and are not service-related and not a due or fee. Attempt not to use.</v>
          </cell>
          <cell r="F329" t="str">
            <v>18 Office &amp; Business Expense</v>
          </cell>
          <cell r="G329" t="str">
            <v>52 Other General Expense</v>
          </cell>
          <cell r="H329" t="str">
            <v>Expenses</v>
          </cell>
          <cell r="J329" t="str">
            <v>100 Instruction</v>
          </cell>
          <cell r="K329" t="str">
            <v>100 Object</v>
          </cell>
          <cell r="L329" t="str">
            <v>1 Instruction</v>
          </cell>
          <cell r="M329" t="str">
            <v>Site 1</v>
          </cell>
          <cell r="N329" t="str">
            <v>Exp-Ofc</v>
          </cell>
          <cell r="O329" t="str">
            <v>ExpPerStudent</v>
          </cell>
        </row>
        <row r="331">
          <cell r="D331" t="str">
            <v>9300 · Dues, fees, and fines</v>
          </cell>
          <cell r="E331" t="str">
            <v>Membership dues, accreditation fees, and bank fees like wire transfers, basic business licenses, deposit corrections, late fees, fees for posting RFPs, and fees for student billing platforms</v>
          </cell>
          <cell r="F331" t="str">
            <v>18 Office &amp; Business Expense</v>
          </cell>
          <cell r="G331" t="str">
            <v>52 Other General Expense</v>
          </cell>
          <cell r="H331" t="str">
            <v>Expenses</v>
          </cell>
          <cell r="J331" t="str">
            <v>100 Instruction</v>
          </cell>
          <cell r="K331" t="str">
            <v>100 Object</v>
          </cell>
          <cell r="L331" t="str">
            <v>1 Instruction</v>
          </cell>
          <cell r="M331" t="str">
            <v>Site 1</v>
          </cell>
          <cell r="N331" t="str">
            <v>Exp-Ofc</v>
          </cell>
          <cell r="O331" t="str">
            <v>ExpPerStudent</v>
          </cell>
        </row>
        <row r="332">
          <cell r="D332" t="str">
            <v>9301 · Financing fees</v>
          </cell>
          <cell r="E332" t="str">
            <v>Guarantee fees, line of credit fees, and any other finance-related fees that aren’t capitalized.</v>
          </cell>
          <cell r="F332" t="str">
            <v>18 Office &amp; Business Expense</v>
          </cell>
          <cell r="G332" t="str">
            <v>52 Other General Expense</v>
          </cell>
          <cell r="H332" t="str">
            <v>Expenses</v>
          </cell>
          <cell r="J332" t="str">
            <v>100 Instruction</v>
          </cell>
          <cell r="K332" t="str">
            <v>100 Object</v>
          </cell>
          <cell r="L332" t="str">
            <v>1 Instruction</v>
          </cell>
          <cell r="M332" t="str">
            <v>Site 1</v>
          </cell>
          <cell r="N332" t="str">
            <v>Exp-Ofc</v>
          </cell>
          <cell r="O332" t="str">
            <v>ExpPerStudent</v>
          </cell>
        </row>
        <row r="333">
          <cell r="D333" t="str">
            <v>9310 · Loss/theft of asset</v>
          </cell>
          <cell r="E333" t="str">
            <v>Write-off non-depreciated portion of lost, stolen asset</v>
          </cell>
          <cell r="F333" t="str">
            <v>18 Office &amp; Business Expense</v>
          </cell>
          <cell r="G333" t="str">
            <v>52 Other General Expense</v>
          </cell>
          <cell r="H333" t="str">
            <v>Expenses</v>
          </cell>
          <cell r="J333" t="str">
            <v>100 Instruction</v>
          </cell>
          <cell r="K333" t="str">
            <v>100 Object</v>
          </cell>
          <cell r="L333" t="str">
            <v>1 Instruction</v>
          </cell>
          <cell r="M333" t="str">
            <v>Site 1</v>
          </cell>
          <cell r="N333" t="str">
            <v>Exp-Ofc</v>
          </cell>
          <cell r="O333" t="str">
            <v>ExpPerStudent</v>
          </cell>
        </row>
        <row r="334">
          <cell r="D334" t="str">
            <v>9320 · Bad debts, pledges</v>
          </cell>
          <cell r="E334" t="str">
            <v>Write-off of bad debts, grants, pledges or other receivables; also use for any fraudulent or disputed charges</v>
          </cell>
          <cell r="F334" t="str">
            <v>18 Office &amp; Business Expense</v>
          </cell>
          <cell r="G334" t="str">
            <v>52 Other General Expense</v>
          </cell>
          <cell r="H334" t="str">
            <v>Expenses</v>
          </cell>
          <cell r="J334" t="str">
            <v>100 Instruction</v>
          </cell>
          <cell r="K334" t="str">
            <v>100 Object</v>
          </cell>
          <cell r="L334" t="str">
            <v>1 Instruction</v>
          </cell>
          <cell r="M334" t="str">
            <v>Site 1</v>
          </cell>
          <cell r="N334" t="str">
            <v>Exp-Ofc</v>
          </cell>
          <cell r="O334" t="str">
            <v>ExpPerStudent</v>
          </cell>
        </row>
        <row r="335">
          <cell r="D335" t="str">
            <v>9330 · Cash over/short</v>
          </cell>
          <cell r="E335" t="str">
            <v>Write-off of missing cash. Ex. Revenue tracking says $250 but $50 is missing in cash</v>
          </cell>
          <cell r="F335" t="str">
            <v>18 Office &amp; Business Expense</v>
          </cell>
          <cell r="G335" t="str">
            <v>52 Other General Expense</v>
          </cell>
          <cell r="H335" t="str">
            <v>Expenses</v>
          </cell>
          <cell r="J335" t="str">
            <v>100 Instruction</v>
          </cell>
          <cell r="K335" t="str">
            <v>100 Object</v>
          </cell>
          <cell r="L335" t="str">
            <v>1 Instruction</v>
          </cell>
          <cell r="M335" t="str">
            <v>Site 1</v>
          </cell>
          <cell r="N335" t="str">
            <v>Exp-Ofc</v>
          </cell>
          <cell r="O335" t="str">
            <v>ExpPerStudent</v>
          </cell>
        </row>
        <row r="336">
          <cell r="D336" t="str">
            <v>9999 · Historical expenses</v>
          </cell>
          <cell r="E336" t="str">
            <v>An account to map in total expenses from legacy account structures</v>
          </cell>
          <cell r="F336" t="str">
            <v>18 Office &amp; Business Expense</v>
          </cell>
          <cell r="G336" t="str">
            <v>52 Other General Expense</v>
          </cell>
          <cell r="H336" t="str">
            <v>Expenses</v>
          </cell>
          <cell r="J336" t="str">
            <v>100 Instruction</v>
          </cell>
          <cell r="K336" t="str">
            <v>100 Object</v>
          </cell>
          <cell r="L336" t="str">
            <v>1 Instruction</v>
          </cell>
          <cell r="M336" t="str">
            <v>Site 1</v>
          </cell>
          <cell r="N336" t="str">
            <v>Exp-Ofc</v>
          </cell>
          <cell r="O336" t="str">
            <v>None</v>
          </cell>
        </row>
        <row r="338">
          <cell r="D338" t="str">
            <v>9400 · Donated services expense</v>
          </cell>
          <cell r="E338" t="str">
            <v>Value provided by in-kind services – must be of a professional nature, does not include volunteer work. Typically services such as consulting, legal, marketing go in their natural accounts and not here. And then booked to donated services revenue</v>
          </cell>
          <cell r="F338" t="str">
            <v>18 Office &amp; Business Expense</v>
          </cell>
          <cell r="G338" t="str">
            <v>52 Other General Expense</v>
          </cell>
          <cell r="H338" t="str">
            <v>Expenses</v>
          </cell>
          <cell r="J338" t="str">
            <v>100 Instruction</v>
          </cell>
          <cell r="K338" t="str">
            <v>100 Object</v>
          </cell>
          <cell r="L338" t="str">
            <v>1 Instruction</v>
          </cell>
          <cell r="M338" t="str">
            <v>Site 1</v>
          </cell>
          <cell r="N338" t="str">
            <v>Exp-Ofc</v>
          </cell>
          <cell r="O338" t="str">
            <v>ExpPerStudent</v>
          </cell>
        </row>
        <row r="339">
          <cell r="D339" t="str">
            <v>9410 · Donated tangibles expense</v>
          </cell>
          <cell r="E339" t="str">
            <v>Value from in-kind products, such as bookshelves, desks and computers.</v>
          </cell>
          <cell r="F339" t="str">
            <v>20 Donated Expense</v>
          </cell>
          <cell r="G339" t="str">
            <v>52 Other General Expense</v>
          </cell>
          <cell r="H339" t="str">
            <v>Expenses</v>
          </cell>
          <cell r="J339" t="str">
            <v>100 Instruction</v>
          </cell>
          <cell r="K339" t="str">
            <v>100 Object</v>
          </cell>
          <cell r="L339" t="str">
            <v>1 Instruction</v>
          </cell>
          <cell r="M339" t="str">
            <v>Site 1</v>
          </cell>
          <cell r="N339" t="str">
            <v>Exp-Ofc</v>
          </cell>
          <cell r="O339" t="str">
            <v>ExpPerStudent</v>
          </cell>
        </row>
        <row r="342">
          <cell r="D342" t="str">
            <v>9900 · Unforeseen expenses</v>
          </cell>
          <cell r="E342" t="str">
            <v>Contingency funds</v>
          </cell>
          <cell r="F342" t="str">
            <v>19 Contingency</v>
          </cell>
          <cell r="G342" t="str">
            <v>52 Other General Expense</v>
          </cell>
          <cell r="H342" t="str">
            <v>Expenses</v>
          </cell>
          <cell r="J342" t="str">
            <v>100 Instruction</v>
          </cell>
          <cell r="K342" t="str">
            <v>100 Object</v>
          </cell>
          <cell r="L342" t="str">
            <v>1 Instruction</v>
          </cell>
          <cell r="M342" t="str">
            <v>Site 1</v>
          </cell>
          <cell r="O342" t="str">
            <v>None</v>
          </cell>
        </row>
        <row r="343">
          <cell r="D343" t="str">
            <v>9910 · Building reserves</v>
          </cell>
          <cell r="E343" t="str">
            <v>Budgeted reserves</v>
          </cell>
          <cell r="F343" t="str">
            <v>19 Contingency</v>
          </cell>
          <cell r="G343" t="str">
            <v>52 Other General Expense</v>
          </cell>
          <cell r="H343" t="str">
            <v>Expenses</v>
          </cell>
          <cell r="J343" t="str">
            <v>100 Instruction</v>
          </cell>
          <cell r="K343" t="str">
            <v>100 Object</v>
          </cell>
          <cell r="L343" t="str">
            <v>1 Instruction</v>
          </cell>
          <cell r="M343" t="str">
            <v>Site 1</v>
          </cell>
          <cell r="O343" t="str">
            <v>None</v>
          </cell>
        </row>
        <row r="345">
          <cell r="D345" t="str">
            <v>11000 · Operating asset depreciation</v>
          </cell>
          <cell r="E345" t="str">
            <v>Depreciation related to operating assets, including 1600, 1620 and 1660</v>
          </cell>
          <cell r="F345" t="str">
            <v>31 Depreciation and Amortization</v>
          </cell>
          <cell r="G345" t="str">
            <v>51 Depreciation and Amortization (non-facility)</v>
          </cell>
          <cell r="H345" t="str">
            <v>Depreciation</v>
          </cell>
          <cell r="J345" t="str">
            <v>100 Instruction</v>
          </cell>
          <cell r="K345" t="str">
            <v>100 Object</v>
          </cell>
          <cell r="L345" t="str">
            <v>1 Instruction</v>
          </cell>
          <cell r="M345" t="str">
            <v>Site 1</v>
          </cell>
          <cell r="N345" t="str">
            <v>Exp-BS</v>
          </cell>
          <cell r="O345" t="str">
            <v>ExpDepr</v>
          </cell>
        </row>
        <row r="346">
          <cell r="D346" t="str">
            <v>11010 · Facility asset amortization &amp; depreciation</v>
          </cell>
          <cell r="E346" t="str">
            <v>Depreciation and amortization related to facilities. This includes depreciation for building, leasehold improvements and loan costs, including 1810, 1830, and 1840</v>
          </cell>
          <cell r="F346" t="str">
            <v>31 Depreciation and Amortization</v>
          </cell>
          <cell r="G346" t="str">
            <v>32 Depreciation (facilities only)</v>
          </cell>
          <cell r="H346" t="str">
            <v>Depreciation</v>
          </cell>
          <cell r="J346" t="str">
            <v>100 Instruction</v>
          </cell>
          <cell r="K346" t="str">
            <v>100 Object</v>
          </cell>
          <cell r="L346" t="str">
            <v>1 Instruction</v>
          </cell>
          <cell r="M346" t="str">
            <v>Site 1</v>
          </cell>
          <cell r="N346" t="str">
            <v>Exp-BS</v>
          </cell>
          <cell r="O346" t="str">
            <v>ExpDepr</v>
          </cell>
        </row>
        <row r="348">
          <cell r="D348" t="str">
            <v>12000 · Interest payments</v>
          </cell>
          <cell r="E348" t="str">
            <v>Interest on debt. Consider creating sub-accounts for each debt instrument.</v>
          </cell>
          <cell r="F348" t="str">
            <v>32 Interest</v>
          </cell>
          <cell r="G348" t="str">
            <v>33 Interest (facilities only)</v>
          </cell>
          <cell r="H348" t="str">
            <v>Debt</v>
          </cell>
          <cell r="J348" t="str">
            <v>100 Instruction</v>
          </cell>
          <cell r="K348" t="str">
            <v>100 Object</v>
          </cell>
          <cell r="L348" t="str">
            <v>1 Instruction</v>
          </cell>
          <cell r="M348" t="str">
            <v>Site 1</v>
          </cell>
          <cell r="N348" t="str">
            <v>Exp-Occ</v>
          </cell>
          <cell r="O348" t="str">
            <v>ExpInterest</v>
          </cell>
        </row>
        <row r="349">
          <cell r="D349" t="str">
            <v>12001 · Imputed Interest</v>
          </cell>
          <cell r="E349" t="str">
            <v>Interest on debt. Consider creating sub-accounts for each debt instrument.</v>
          </cell>
          <cell r="F349" t="str">
            <v>32 Interest</v>
          </cell>
          <cell r="G349" t="str">
            <v>33 Interest (facilities only)</v>
          </cell>
          <cell r="H349" t="str">
            <v>Debt</v>
          </cell>
          <cell r="J349" t="str">
            <v>100 Instruction</v>
          </cell>
          <cell r="K349" t="str">
            <v>100 Object</v>
          </cell>
          <cell r="L349" t="str">
            <v>1 Instruction</v>
          </cell>
          <cell r="M349" t="str">
            <v>Site 1</v>
          </cell>
          <cell r="N349" t="str">
            <v>Exp-Occ</v>
          </cell>
          <cell r="O349" t="str">
            <v>ExpInterest</v>
          </cell>
        </row>
        <row r="350">
          <cell r="D350" t="str">
            <v>12010 · Op interest expense</v>
          </cell>
          <cell r="E350" t="str">
            <v>Interest on operating capitalized leases</v>
          </cell>
          <cell r="F350" t="str">
            <v>32 Interest</v>
          </cell>
          <cell r="G350" t="str">
            <v>50 Interest Expense (non-facility)</v>
          </cell>
          <cell r="H350" t="str">
            <v>Capitalized Equipment</v>
          </cell>
          <cell r="J350" t="str">
            <v>100 Instruction</v>
          </cell>
          <cell r="K350" t="str">
            <v>100 Object</v>
          </cell>
          <cell r="L350" t="str">
            <v>1 Instruction</v>
          </cell>
          <cell r="M350" t="str">
            <v>Site 1</v>
          </cell>
          <cell r="N350" t="str">
            <v>Exp-Occ</v>
          </cell>
          <cell r="O350" t="str">
            <v>ExpInterest</v>
          </cell>
        </row>
        <row r="351">
          <cell r="D351" t="str">
            <v>12020 · Amortization of deferred financing</v>
          </cell>
          <cell r="E351"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351" t="str">
            <v>32 Interest</v>
          </cell>
          <cell r="G351" t="str">
            <v>32 Depreciation (facilities only)</v>
          </cell>
          <cell r="H351" t="str">
            <v>Loan Costs</v>
          </cell>
          <cell r="J351" t="str">
            <v>100 Instruction</v>
          </cell>
          <cell r="K351" t="str">
            <v>100 Object</v>
          </cell>
          <cell r="L351" t="str">
            <v>1 Instruction</v>
          </cell>
          <cell r="M351" t="str">
            <v>Site 1</v>
          </cell>
          <cell r="N351" t="str">
            <v>Exp-Occ</v>
          </cell>
          <cell r="O351" t="str">
            <v>ExpInterest</v>
          </cell>
        </row>
      </sheetData>
      <sheetData sheetId="33"/>
      <sheetData sheetId="34"/>
      <sheetData sheetId="35"/>
      <sheetData sheetId="36"/>
      <sheetData sheetId="37"/>
    </sheetDataSet>
  </externalBook>
</externalLink>
</file>

<file path=xl/persons/person.xml><?xml version="1.0" encoding="utf-8"?>
<personList xmlns="http://schemas.microsoft.com/office/spreadsheetml/2018/threadedcomments" xmlns:x="http://schemas.openxmlformats.org/spreadsheetml/2006/main">
  <person displayName="Steven Sheffield" id="{2A8F0755-4814-4861-A83F-5178E11EA1F7}" userId="Steven Sheffiel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131" dT="2019-02-27T22:44:30.40" personId="{2A8F0755-4814-4861-A83F-5178E11EA1F7}" id="{4E19054A-7187-4549-A07E-691A40483197}">
    <text>Actual value is 342, but entry is at 100% of enrollment</text>
  </threadedComment>
</ThreadedComments>
</file>

<file path=xl/threadedComments/threadedComment2.xml><?xml version="1.0" encoding="utf-8"?>
<ThreadedComments xmlns="http://schemas.microsoft.com/office/spreadsheetml/2018/threadedcomments" xmlns:x="http://schemas.openxmlformats.org/spreadsheetml/2006/main">
  <threadedComment ref="B217" dT="2019-02-28T19:33:04.33" personId="{2A8F0755-4814-4861-A83F-5178E11EA1F7}" id="{C9B4E7C5-8FF9-452A-8CFB-DCA945F521EB}">
    <text>Should we transition to this account code?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F67"/>
  <sheetViews>
    <sheetView showGridLines="0" view="pageBreakPreview" topLeftCell="A46" zoomScale="115" zoomScaleNormal="115" zoomScaleSheetLayoutView="115" zoomScalePageLayoutView="115" workbookViewId="0">
      <selection activeCell="B1" sqref="B1"/>
    </sheetView>
  </sheetViews>
  <sheetFormatPr defaultColWidth="7.42578125" defaultRowHeight="12.75" x14ac:dyDescent="0.2"/>
  <cols>
    <col min="1" max="1" width="31.42578125" style="2" customWidth="1"/>
    <col min="2" max="3" width="15.7109375" style="106" customWidth="1"/>
    <col min="4" max="4" width="15.7109375" style="30" customWidth="1"/>
    <col min="5" max="5" width="12" style="2" bestFit="1" customWidth="1"/>
    <col min="6" max="6" width="11.140625" style="2" bestFit="1" customWidth="1"/>
    <col min="7" max="16384" width="7.42578125" style="2"/>
  </cols>
  <sheetData>
    <row r="1" spans="1:4" x14ac:dyDescent="0.2">
      <c r="A1" s="60" t="s">
        <v>125</v>
      </c>
    </row>
    <row r="3" spans="1:4" x14ac:dyDescent="0.2">
      <c r="A3" s="12"/>
      <c r="B3" s="107"/>
      <c r="C3" s="107"/>
      <c r="D3" s="13"/>
    </row>
    <row r="4" spans="1:4" ht="31.5" customHeight="1" x14ac:dyDescent="0.2">
      <c r="A4" s="480" t="s">
        <v>33</v>
      </c>
      <c r="B4" s="479" t="s">
        <v>76</v>
      </c>
      <c r="C4" s="479" t="s">
        <v>90</v>
      </c>
      <c r="D4" s="482" t="s">
        <v>89</v>
      </c>
    </row>
    <row r="5" spans="1:4" ht="16.5" customHeight="1" x14ac:dyDescent="0.2">
      <c r="A5" s="481"/>
      <c r="B5" s="479"/>
      <c r="C5" s="479"/>
      <c r="D5" s="482"/>
    </row>
    <row r="6" spans="1:4" ht="12.75" customHeight="1" x14ac:dyDescent="0.2">
      <c r="A6" s="7" t="s">
        <v>34</v>
      </c>
      <c r="B6" s="65">
        <f>POP!K52</f>
        <v>0</v>
      </c>
      <c r="C6" s="65">
        <f>POP!L52</f>
        <v>0</v>
      </c>
      <c r="D6" s="31"/>
    </row>
    <row r="7" spans="1:4" ht="12.75" customHeight="1" x14ac:dyDescent="0.2">
      <c r="A7" s="7" t="s">
        <v>35</v>
      </c>
      <c r="B7" s="65">
        <f>POP!K53</f>
        <v>0</v>
      </c>
      <c r="C7" s="65">
        <f>POP!L53</f>
        <v>0</v>
      </c>
      <c r="D7" s="31"/>
    </row>
    <row r="8" spans="1:4" ht="12.75" customHeight="1" x14ac:dyDescent="0.2">
      <c r="A8" s="7" t="s">
        <v>36</v>
      </c>
      <c r="B8" s="65">
        <f>POP!K54</f>
        <v>0</v>
      </c>
      <c r="C8" s="65">
        <f>POP!L54</f>
        <v>0</v>
      </c>
      <c r="D8" s="31"/>
    </row>
    <row r="9" spans="1:4" ht="12.75" customHeight="1" x14ac:dyDescent="0.2">
      <c r="A9" s="7" t="s">
        <v>37</v>
      </c>
      <c r="B9" s="65">
        <f>POP!K55</f>
        <v>0</v>
      </c>
      <c r="C9" s="65">
        <f>POP!L55</f>
        <v>0</v>
      </c>
      <c r="D9" s="31"/>
    </row>
    <row r="10" spans="1:4" ht="12.75" customHeight="1" x14ac:dyDescent="0.2">
      <c r="A10" s="7" t="s">
        <v>38</v>
      </c>
      <c r="B10" s="65">
        <f>POP!K56</f>
        <v>0</v>
      </c>
      <c r="C10" s="65">
        <f>POP!L56</f>
        <v>0</v>
      </c>
      <c r="D10" s="31"/>
    </row>
    <row r="11" spans="1:4" ht="12.75" customHeight="1" x14ac:dyDescent="0.2">
      <c r="A11" s="7" t="s">
        <v>39</v>
      </c>
      <c r="B11" s="65">
        <f>POP!K57</f>
        <v>0</v>
      </c>
      <c r="C11" s="65">
        <f>POP!L57</f>
        <v>0</v>
      </c>
      <c r="D11" s="31"/>
    </row>
    <row r="12" spans="1:4" ht="12.75" customHeight="1" x14ac:dyDescent="0.2">
      <c r="A12" s="7" t="s">
        <v>40</v>
      </c>
      <c r="B12" s="65">
        <f>POP!K58</f>
        <v>0</v>
      </c>
      <c r="C12" s="65">
        <f>POP!L58</f>
        <v>0</v>
      </c>
      <c r="D12" s="31"/>
    </row>
    <row r="13" spans="1:4" ht="12.75" customHeight="1" x14ac:dyDescent="0.2">
      <c r="A13" s="7" t="s">
        <v>41</v>
      </c>
      <c r="B13" s="65">
        <f>POP!K59</f>
        <v>0</v>
      </c>
      <c r="C13" s="65">
        <f>POP!L59</f>
        <v>0</v>
      </c>
      <c r="D13" s="31"/>
    </row>
    <row r="14" spans="1:4" ht="12.75" customHeight="1" x14ac:dyDescent="0.2">
      <c r="A14" s="8" t="s">
        <v>42</v>
      </c>
      <c r="B14" s="65">
        <f>POP!K60</f>
        <v>0</v>
      </c>
      <c r="C14" s="65">
        <f>POP!L60</f>
        <v>0</v>
      </c>
      <c r="D14" s="31"/>
    </row>
    <row r="15" spans="1:4" ht="12.75" customHeight="1" x14ac:dyDescent="0.2">
      <c r="A15" s="8" t="s">
        <v>43</v>
      </c>
      <c r="B15" s="65">
        <f>POP!K61</f>
        <v>0</v>
      </c>
      <c r="C15" s="65">
        <f>POP!L61</f>
        <v>0</v>
      </c>
      <c r="D15" s="31"/>
    </row>
    <row r="16" spans="1:4" ht="12.75" customHeight="1" x14ac:dyDescent="0.2">
      <c r="A16" s="8" t="s">
        <v>44</v>
      </c>
      <c r="B16" s="65">
        <f>POP!K62</f>
        <v>0</v>
      </c>
      <c r="C16" s="65">
        <f>POP!L62</f>
        <v>0</v>
      </c>
      <c r="D16" s="31"/>
    </row>
    <row r="17" spans="1:4" ht="12.75" customHeight="1" x14ac:dyDescent="0.2">
      <c r="A17" s="7" t="s">
        <v>45</v>
      </c>
      <c r="B17" s="65">
        <f>POP!K63</f>
        <v>121</v>
      </c>
      <c r="C17" s="65">
        <f>POP!L63</f>
        <v>122</v>
      </c>
      <c r="D17" s="31"/>
    </row>
    <row r="18" spans="1:4" ht="12.75" customHeight="1" x14ac:dyDescent="0.2">
      <c r="A18" s="7" t="s">
        <v>46</v>
      </c>
      <c r="B18" s="65">
        <f>POP!K64</f>
        <v>76</v>
      </c>
      <c r="C18" s="65">
        <f>POP!L64</f>
        <v>74</v>
      </c>
      <c r="D18" s="31"/>
    </row>
    <row r="19" spans="1:4" ht="12.75" customHeight="1" x14ac:dyDescent="0.2">
      <c r="A19" s="7" t="s">
        <v>47</v>
      </c>
      <c r="B19" s="65">
        <f>POP!K65</f>
        <v>63</v>
      </c>
      <c r="C19" s="65">
        <f>POP!L65</f>
        <v>65</v>
      </c>
      <c r="D19" s="31"/>
    </row>
    <row r="20" spans="1:4" ht="12.75" customHeight="1" x14ac:dyDescent="0.2">
      <c r="A20" s="7" t="s">
        <v>48</v>
      </c>
      <c r="B20" s="65">
        <f>POP!K66</f>
        <v>66</v>
      </c>
      <c r="C20" s="65">
        <f>POP!L66</f>
        <v>65</v>
      </c>
      <c r="D20" s="31"/>
    </row>
    <row r="21" spans="1:4" ht="12.75" customHeight="1" x14ac:dyDescent="0.2">
      <c r="A21" s="7" t="s">
        <v>49</v>
      </c>
      <c r="B21" s="65">
        <f>POP!K67</f>
        <v>0</v>
      </c>
      <c r="C21" s="65">
        <f>POP!L67</f>
        <v>0</v>
      </c>
      <c r="D21" s="31"/>
    </row>
    <row r="22" spans="1:4" ht="12.75" customHeight="1" x14ac:dyDescent="0.2">
      <c r="A22" s="7" t="s">
        <v>50</v>
      </c>
      <c r="B22" s="65">
        <f>POP!K68</f>
        <v>0</v>
      </c>
      <c r="C22" s="65">
        <f>POP!L68</f>
        <v>0</v>
      </c>
      <c r="D22" s="31"/>
    </row>
    <row r="23" spans="1:4" ht="13.5" customHeight="1" x14ac:dyDescent="0.2">
      <c r="A23" s="8" t="s">
        <v>51</v>
      </c>
      <c r="B23" s="65">
        <f>POP!K69</f>
        <v>0</v>
      </c>
      <c r="C23" s="65">
        <f>POP!L69</f>
        <v>0</v>
      </c>
      <c r="D23" s="31"/>
    </row>
    <row r="24" spans="1:4" x14ac:dyDescent="0.2">
      <c r="A24" s="14" t="s">
        <v>52</v>
      </c>
      <c r="B24" s="108">
        <f>SUM(B6:B23)</f>
        <v>326</v>
      </c>
      <c r="C24" s="108">
        <f>SUM(C6:C23)</f>
        <v>326</v>
      </c>
      <c r="D24" s="11">
        <f>SUM(D6:D23)</f>
        <v>0</v>
      </c>
    </row>
    <row r="25" spans="1:4" x14ac:dyDescent="0.2">
      <c r="A25" s="15"/>
      <c r="B25" s="109"/>
      <c r="D25" s="9"/>
    </row>
    <row r="26" spans="1:4" ht="25.5" x14ac:dyDescent="0.2">
      <c r="A26" s="14" t="s">
        <v>53</v>
      </c>
      <c r="B26" s="110" t="str">
        <f>B4</f>
        <v>Previous Year's Enrollment</v>
      </c>
      <c r="C26" s="110" t="str">
        <f>C4</f>
        <v>Budgeted Enrollment</v>
      </c>
      <c r="D26" s="16" t="str">
        <f>D4</f>
        <v>Audited Enrollment</v>
      </c>
    </row>
    <row r="27" spans="1:4" ht="20.25" customHeight="1" x14ac:dyDescent="0.2">
      <c r="A27" s="7" t="s">
        <v>54</v>
      </c>
      <c r="B27" s="65">
        <f>POP!K81</f>
        <v>20</v>
      </c>
      <c r="C27" s="65">
        <f>POP!L81</f>
        <v>19</v>
      </c>
      <c r="D27" s="31"/>
    </row>
    <row r="28" spans="1:4" ht="12.75" customHeight="1" x14ac:dyDescent="0.2">
      <c r="A28" s="7" t="s">
        <v>55</v>
      </c>
      <c r="B28" s="65">
        <f>POP!K82</f>
        <v>44</v>
      </c>
      <c r="C28" s="65">
        <f>POP!L82</f>
        <v>42</v>
      </c>
      <c r="D28" s="31"/>
    </row>
    <row r="29" spans="1:4" ht="12.75" customHeight="1" x14ac:dyDescent="0.2">
      <c r="A29" s="7" t="s">
        <v>56</v>
      </c>
      <c r="B29" s="65">
        <f>POP!K83</f>
        <v>12</v>
      </c>
      <c r="C29" s="65">
        <f>POP!L83</f>
        <v>11</v>
      </c>
      <c r="D29" s="31"/>
    </row>
    <row r="30" spans="1:4" ht="12.75" customHeight="1" x14ac:dyDescent="0.2">
      <c r="A30" s="7" t="s">
        <v>57</v>
      </c>
      <c r="B30" s="65">
        <f>POP!K84</f>
        <v>11</v>
      </c>
      <c r="C30" s="65">
        <f>POP!L84</f>
        <v>10</v>
      </c>
      <c r="D30" s="31"/>
    </row>
    <row r="31" spans="1:4" ht="13.5" customHeight="1" x14ac:dyDescent="0.2">
      <c r="A31" s="14" t="s">
        <v>58</v>
      </c>
      <c r="B31" s="108">
        <f>SUM(B27:B30)</f>
        <v>87</v>
      </c>
      <c r="C31" s="108">
        <f>SUM(C27:C30)</f>
        <v>82</v>
      </c>
      <c r="D31" s="11">
        <f>SUM(D27:D30)</f>
        <v>0</v>
      </c>
    </row>
    <row r="32" spans="1:4" ht="13.5" customHeight="1" x14ac:dyDescent="0.2">
      <c r="A32" s="17"/>
      <c r="D32" s="9"/>
    </row>
    <row r="33" spans="1:6" ht="13.5" x14ac:dyDescent="0.25">
      <c r="A33" s="18"/>
      <c r="D33" s="9"/>
    </row>
    <row r="34" spans="1:6" ht="32.25" customHeight="1" x14ac:dyDescent="0.2">
      <c r="A34" s="10" t="s">
        <v>59</v>
      </c>
      <c r="B34" s="110" t="str">
        <f>B26</f>
        <v>Previous Year's Enrollment</v>
      </c>
      <c r="C34" s="110" t="str">
        <f>C26</f>
        <v>Budgeted Enrollment</v>
      </c>
      <c r="D34" s="16" t="str">
        <f>D26</f>
        <v>Audited Enrollment</v>
      </c>
    </row>
    <row r="35" spans="1:6" ht="21.75" customHeight="1" x14ac:dyDescent="0.2">
      <c r="A35" s="10" t="s">
        <v>60</v>
      </c>
      <c r="B35" s="111">
        <f>POP!K103</f>
        <v>7</v>
      </c>
      <c r="C35" s="111">
        <f>POP!L103</f>
        <v>7</v>
      </c>
      <c r="D35" s="32"/>
    </row>
    <row r="36" spans="1:6" x14ac:dyDescent="0.2">
      <c r="A36" s="17"/>
      <c r="D36" s="9"/>
    </row>
    <row r="37" spans="1:6" ht="12.75" customHeight="1" x14ac:dyDescent="0.2">
      <c r="A37" s="10" t="s">
        <v>61</v>
      </c>
      <c r="B37" s="110" t="str">
        <f>B34</f>
        <v>Previous Year's Enrollment</v>
      </c>
      <c r="C37" s="110" t="str">
        <f>C34</f>
        <v>Budgeted Enrollment</v>
      </c>
      <c r="D37" s="16" t="str">
        <f>D34</f>
        <v>Audited Enrollment</v>
      </c>
    </row>
    <row r="38" spans="1:6" ht="12.75" customHeight="1" x14ac:dyDescent="0.2">
      <c r="A38" s="6" t="s">
        <v>62</v>
      </c>
      <c r="B38" s="65">
        <f>POP!K110</f>
        <v>0</v>
      </c>
      <c r="C38" s="65">
        <f>POP!L110</f>
        <v>0</v>
      </c>
      <c r="D38" s="31"/>
    </row>
    <row r="39" spans="1:6" ht="12.75" customHeight="1" x14ac:dyDescent="0.2">
      <c r="A39" s="6" t="s">
        <v>63</v>
      </c>
      <c r="B39" s="65">
        <f>POP!K111</f>
        <v>0</v>
      </c>
      <c r="C39" s="65">
        <f>POP!L111</f>
        <v>0</v>
      </c>
      <c r="D39" s="31"/>
    </row>
    <row r="40" spans="1:6" ht="12.75" customHeight="1" x14ac:dyDescent="0.2">
      <c r="A40" s="6" t="s">
        <v>64</v>
      </c>
      <c r="B40" s="65">
        <f>POP!K112</f>
        <v>0</v>
      </c>
      <c r="C40" s="65">
        <f>POP!L112</f>
        <v>0</v>
      </c>
      <c r="D40" s="31"/>
      <c r="F40" s="3"/>
    </row>
    <row r="41" spans="1:6" ht="12.75" customHeight="1" x14ac:dyDescent="0.2">
      <c r="A41" s="6" t="s">
        <v>65</v>
      </c>
      <c r="B41" s="65">
        <f>POP!K113</f>
        <v>0</v>
      </c>
      <c r="C41" s="65">
        <f>POP!L113</f>
        <v>0</v>
      </c>
      <c r="D41" s="31"/>
      <c r="F41" s="3"/>
    </row>
    <row r="42" spans="1:6" ht="13.5" customHeight="1" x14ac:dyDescent="0.2">
      <c r="A42" s="19" t="s">
        <v>66</v>
      </c>
      <c r="B42" s="108">
        <f>SUM(B38:B41)</f>
        <v>0</v>
      </c>
      <c r="C42" s="108">
        <f>SUM(C38:C41)</f>
        <v>0</v>
      </c>
      <c r="D42" s="11">
        <f>SUM(D38:D41)</f>
        <v>0</v>
      </c>
      <c r="F42" s="3"/>
    </row>
    <row r="43" spans="1:6" ht="13.5" customHeight="1" x14ac:dyDescent="0.2">
      <c r="A43" s="15"/>
      <c r="C43" s="112"/>
      <c r="D43" s="20"/>
      <c r="F43" s="3"/>
    </row>
    <row r="44" spans="1:6" ht="25.5" x14ac:dyDescent="0.2">
      <c r="A44" s="21" t="s">
        <v>67</v>
      </c>
      <c r="B44" s="110" t="str">
        <f>B34</f>
        <v>Previous Year's Enrollment</v>
      </c>
      <c r="C44" s="110" t="str">
        <f>C34</f>
        <v>Budgeted Enrollment</v>
      </c>
      <c r="D44" s="16" t="str">
        <f>D34</f>
        <v>Audited Enrollment</v>
      </c>
      <c r="F44" s="3"/>
    </row>
    <row r="45" spans="1:6" ht="13.5" customHeight="1" x14ac:dyDescent="0.2">
      <c r="A45" s="10" t="s">
        <v>68</v>
      </c>
      <c r="B45" s="111">
        <f>POP!K116</f>
        <v>0</v>
      </c>
      <c r="C45" s="111">
        <f>POP!L116</f>
        <v>0</v>
      </c>
      <c r="D45" s="32"/>
      <c r="F45" s="3"/>
    </row>
    <row r="46" spans="1:6" ht="13.5" customHeight="1" x14ac:dyDescent="0.2">
      <c r="A46" s="17"/>
      <c r="C46" s="113"/>
      <c r="D46" s="22"/>
      <c r="F46" s="3"/>
    </row>
    <row r="47" spans="1:6" ht="12.75" customHeight="1" x14ac:dyDescent="0.2">
      <c r="A47" s="6" t="s">
        <v>69</v>
      </c>
      <c r="B47" s="110" t="str">
        <f>B44</f>
        <v>Previous Year's Enrollment</v>
      </c>
      <c r="C47" s="110" t="str">
        <f>C44</f>
        <v>Budgeted Enrollment</v>
      </c>
      <c r="D47" s="16" t="str">
        <f>D44</f>
        <v>Audited Enrollment</v>
      </c>
      <c r="F47" s="3"/>
    </row>
    <row r="48" spans="1:6" ht="13.5" customHeight="1" x14ac:dyDescent="0.2">
      <c r="A48" s="10" t="s">
        <v>69</v>
      </c>
      <c r="B48" s="111">
        <f>POP!K107</f>
        <v>0</v>
      </c>
      <c r="C48" s="111">
        <f>POP!L107</f>
        <v>0</v>
      </c>
      <c r="D48" s="32"/>
      <c r="F48" s="3"/>
    </row>
    <row r="49" spans="1:6" x14ac:dyDescent="0.2">
      <c r="A49" s="17"/>
      <c r="C49" s="113"/>
      <c r="D49" s="22"/>
      <c r="F49" s="3"/>
    </row>
    <row r="50" spans="1:6" ht="12.75" customHeight="1" x14ac:dyDescent="0.2">
      <c r="A50" s="10" t="s">
        <v>87</v>
      </c>
      <c r="B50" s="110" t="str">
        <f>B47</f>
        <v>Previous Year's Enrollment</v>
      </c>
      <c r="C50" s="110" t="str">
        <f>C47</f>
        <v>Budgeted Enrollment</v>
      </c>
      <c r="D50" s="16" t="str">
        <f>D47</f>
        <v>Audited Enrollment</v>
      </c>
      <c r="F50" s="3"/>
    </row>
    <row r="51" spans="1:6" ht="13.5" customHeight="1" x14ac:dyDescent="0.2">
      <c r="A51" s="10" t="s">
        <v>88</v>
      </c>
      <c r="B51" s="111">
        <f>POP!K119</f>
        <v>230</v>
      </c>
      <c r="C51" s="111">
        <f>POP!L119</f>
        <v>220</v>
      </c>
      <c r="D51" s="32"/>
      <c r="F51" s="3"/>
    </row>
    <row r="52" spans="1:6" x14ac:dyDescent="0.2">
      <c r="A52" s="23"/>
      <c r="B52" s="45"/>
      <c r="C52" s="45"/>
      <c r="D52" s="24"/>
      <c r="F52" s="3"/>
    </row>
    <row r="53" spans="1:6" ht="25.5" x14ac:dyDescent="0.2">
      <c r="A53" s="10" t="s">
        <v>70</v>
      </c>
      <c r="B53" s="110" t="str">
        <f>B44</f>
        <v>Previous Year's Enrollment</v>
      </c>
      <c r="C53" s="110" t="str">
        <f>C44</f>
        <v>Budgeted Enrollment</v>
      </c>
      <c r="D53" s="16" t="str">
        <f>D44</f>
        <v>Audited Enrollment</v>
      </c>
      <c r="F53" s="3"/>
    </row>
    <row r="54" spans="1:6" ht="12.75" customHeight="1" x14ac:dyDescent="0.2">
      <c r="A54" s="6" t="s">
        <v>71</v>
      </c>
      <c r="B54" s="65">
        <f>POP!K96</f>
        <v>6</v>
      </c>
      <c r="C54" s="65">
        <f>POP!L96</f>
        <v>6</v>
      </c>
      <c r="D54" s="31"/>
      <c r="F54" s="3"/>
    </row>
    <row r="55" spans="1:6" ht="12.75" customHeight="1" x14ac:dyDescent="0.2">
      <c r="A55" s="6" t="s">
        <v>72</v>
      </c>
      <c r="B55" s="65">
        <f>POP!K97</f>
        <v>5</v>
      </c>
      <c r="C55" s="65">
        <f>POP!L97</f>
        <v>5</v>
      </c>
      <c r="D55" s="31"/>
      <c r="F55" s="3"/>
    </row>
    <row r="56" spans="1:6" ht="12.75" customHeight="1" x14ac:dyDescent="0.2">
      <c r="A56" s="6" t="s">
        <v>73</v>
      </c>
      <c r="B56" s="65">
        <f>POP!K98</f>
        <v>4</v>
      </c>
      <c r="C56" s="65">
        <f>POP!L98</f>
        <v>4</v>
      </c>
      <c r="D56" s="31"/>
      <c r="F56" s="3"/>
    </row>
    <row r="57" spans="1:6" ht="12.75" customHeight="1" x14ac:dyDescent="0.2">
      <c r="A57" s="6" t="s">
        <v>74</v>
      </c>
      <c r="B57" s="65">
        <f>POP!K99</f>
        <v>0</v>
      </c>
      <c r="C57" s="65">
        <f>POP!L99</f>
        <v>0</v>
      </c>
      <c r="D57" s="31"/>
      <c r="F57" s="3"/>
    </row>
    <row r="58" spans="1:6" ht="14.25" customHeight="1" x14ac:dyDescent="0.25">
      <c r="A58" s="25" t="s">
        <v>75</v>
      </c>
      <c r="B58" s="108">
        <f>SUM(B54:B57)</f>
        <v>15</v>
      </c>
      <c r="C58" s="108">
        <f>SUM(C54:C57)</f>
        <v>15</v>
      </c>
      <c r="D58" s="11">
        <f>SUM(D54:D57)</f>
        <v>0</v>
      </c>
      <c r="F58" s="3"/>
    </row>
    <row r="59" spans="1:6" x14ac:dyDescent="0.2">
      <c r="A59" s="4"/>
      <c r="B59" s="45"/>
      <c r="D59" s="9"/>
      <c r="F59" s="3"/>
    </row>
    <row r="60" spans="1:6" x14ac:dyDescent="0.2">
      <c r="A60" s="26"/>
      <c r="D60" s="27"/>
      <c r="F60" s="3"/>
    </row>
    <row r="61" spans="1:6" x14ac:dyDescent="0.2">
      <c r="A61" s="28"/>
      <c r="B61" s="114"/>
      <c r="C61" s="114"/>
      <c r="D61" s="29"/>
      <c r="E61" s="3"/>
      <c r="F61" s="5"/>
    </row>
    <row r="62" spans="1:6" x14ac:dyDescent="0.2">
      <c r="F62" s="3"/>
    </row>
    <row r="63" spans="1:6" x14ac:dyDescent="0.2">
      <c r="F63" s="3"/>
    </row>
    <row r="64" spans="1:6" x14ac:dyDescent="0.2">
      <c r="F64" s="3"/>
    </row>
    <row r="65" spans="6:6" x14ac:dyDescent="0.2">
      <c r="F65" s="3"/>
    </row>
    <row r="66" spans="6:6" x14ac:dyDescent="0.2">
      <c r="F66" s="3"/>
    </row>
    <row r="67" spans="6:6" x14ac:dyDescent="0.2">
      <c r="F67" s="3"/>
    </row>
  </sheetData>
  <mergeCells count="4">
    <mergeCell ref="C4:C5"/>
    <mergeCell ref="B4:B5"/>
    <mergeCell ref="A4:A5"/>
    <mergeCell ref="D4:D5"/>
  </mergeCells>
  <pageMargins left="1.25" right="0.25" top="0.55000000000000004" bottom="0.43" header="0.25" footer="0.26"/>
  <pageSetup scale="8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Y64"/>
  <sheetViews>
    <sheetView showGridLines="0" tabSelected="1" view="pageBreakPreview" zoomScaleSheetLayoutView="100" workbookViewId="0">
      <selection activeCell="F22" sqref="F22"/>
    </sheetView>
  </sheetViews>
  <sheetFormatPr defaultColWidth="9.140625" defaultRowHeight="12.75" customHeight="1" x14ac:dyDescent="0.2"/>
  <cols>
    <col min="1" max="1" width="1.85546875" style="33" customWidth="1"/>
    <col min="2" max="2" width="45.85546875" style="33" bestFit="1" customWidth="1"/>
    <col min="3" max="3" width="2.85546875" style="33" customWidth="1"/>
    <col min="4" max="4" width="11.5703125" style="115" customWidth="1"/>
    <col min="5" max="5" width="2.7109375" style="1" customWidth="1"/>
    <col min="6" max="6" width="10.7109375" style="34" customWidth="1"/>
    <col min="7" max="7" width="2.7109375" style="1" customWidth="1"/>
    <col min="8" max="10" width="10.7109375" style="33" customWidth="1"/>
    <col min="11" max="11" width="12.42578125" style="33" bestFit="1" customWidth="1"/>
    <col min="12" max="14" width="10.7109375" style="33" customWidth="1"/>
    <col min="15" max="15" width="12.42578125" style="33" bestFit="1" customWidth="1"/>
    <col min="16" max="18" width="10.7109375" style="33" customWidth="1"/>
    <col min="19" max="19" width="12.5703125" style="33" bestFit="1" customWidth="1"/>
    <col min="20" max="21" width="10.7109375" style="33" customWidth="1"/>
    <col min="22" max="23" width="12.5703125" style="33" bestFit="1" customWidth="1"/>
    <col min="24" max="24" width="2.7109375" style="33" customWidth="1"/>
    <col min="25" max="25" width="14.85546875" style="33" customWidth="1"/>
    <col min="26" max="16384" width="9.140625" style="33"/>
  </cols>
  <sheetData>
    <row r="1" spans="1:25" ht="12.75" customHeight="1" x14ac:dyDescent="0.2">
      <c r="A1" s="51" t="str">
        <f>POP!B3</f>
        <v>IDEA PCS</v>
      </c>
      <c r="B1" s="51"/>
    </row>
    <row r="2" spans="1:25" ht="12.75" customHeight="1" x14ac:dyDescent="0.2">
      <c r="A2" s="33" t="s">
        <v>364</v>
      </c>
    </row>
    <row r="3" spans="1:25" x14ac:dyDescent="0.2">
      <c r="A3" s="35"/>
      <c r="B3" s="36"/>
      <c r="C3" s="35"/>
      <c r="D3" s="56"/>
      <c r="F3" s="1"/>
      <c r="H3" s="36"/>
      <c r="I3" s="36"/>
      <c r="J3" s="36"/>
      <c r="K3" s="36"/>
      <c r="L3" s="36"/>
      <c r="M3" s="36"/>
      <c r="N3" s="36"/>
      <c r="O3" s="36"/>
      <c r="P3" s="36"/>
      <c r="Q3" s="36"/>
      <c r="R3" s="36"/>
      <c r="S3" s="36"/>
      <c r="T3" s="36"/>
      <c r="U3" s="36"/>
      <c r="V3" s="36"/>
      <c r="W3" s="36"/>
      <c r="X3" s="35"/>
    </row>
    <row r="4" spans="1:25" x14ac:dyDescent="0.2">
      <c r="A4" s="1"/>
      <c r="B4" s="1"/>
      <c r="C4" s="35"/>
      <c r="D4" s="116" t="s">
        <v>103</v>
      </c>
      <c r="E4" s="40"/>
      <c r="F4" s="40"/>
      <c r="G4" s="40"/>
      <c r="H4" s="39" t="s">
        <v>91</v>
      </c>
      <c r="I4" s="39" t="s">
        <v>92</v>
      </c>
      <c r="J4" s="39" t="s">
        <v>93</v>
      </c>
      <c r="K4" s="39" t="s">
        <v>77</v>
      </c>
      <c r="L4" s="39" t="s">
        <v>94</v>
      </c>
      <c r="M4" s="39" t="s">
        <v>95</v>
      </c>
      <c r="N4" s="39" t="s">
        <v>96</v>
      </c>
      <c r="O4" s="39" t="s">
        <v>78</v>
      </c>
      <c r="P4" s="39" t="s">
        <v>97</v>
      </c>
      <c r="Q4" s="39" t="s">
        <v>98</v>
      </c>
      <c r="R4" s="39" t="s">
        <v>99</v>
      </c>
      <c r="S4" s="39" t="s">
        <v>79</v>
      </c>
      <c r="T4" s="39" t="s">
        <v>100</v>
      </c>
      <c r="U4" s="39" t="s">
        <v>101</v>
      </c>
      <c r="V4" s="39" t="s">
        <v>102</v>
      </c>
      <c r="W4" s="39" t="s">
        <v>80</v>
      </c>
      <c r="X4" s="35"/>
      <c r="Y4" s="39" t="s">
        <v>104</v>
      </c>
    </row>
    <row r="5" spans="1:25" x14ac:dyDescent="0.2">
      <c r="B5" s="1"/>
      <c r="C5" s="35"/>
      <c r="D5" s="117" t="s">
        <v>126</v>
      </c>
      <c r="E5" s="42"/>
      <c r="F5" s="42"/>
      <c r="G5" s="42"/>
      <c r="H5" s="41" t="str">
        <f>D5</f>
        <v xml:space="preserve">   Projected</v>
      </c>
      <c r="I5" s="41" t="str">
        <f>H5</f>
        <v xml:space="preserve">   Projected</v>
      </c>
      <c r="J5" s="41" t="str">
        <f t="shared" ref="J5:W5" si="0">I5</f>
        <v xml:space="preserve">   Projected</v>
      </c>
      <c r="K5" s="41" t="str">
        <f t="shared" si="0"/>
        <v xml:space="preserve">   Projected</v>
      </c>
      <c r="L5" s="41" t="str">
        <f t="shared" si="0"/>
        <v xml:space="preserve">   Projected</v>
      </c>
      <c r="M5" s="41" t="str">
        <f t="shared" si="0"/>
        <v xml:space="preserve">   Projected</v>
      </c>
      <c r="N5" s="41" t="str">
        <f t="shared" si="0"/>
        <v xml:space="preserve">   Projected</v>
      </c>
      <c r="O5" s="41" t="str">
        <f t="shared" si="0"/>
        <v xml:space="preserve">   Projected</v>
      </c>
      <c r="P5" s="41" t="str">
        <f t="shared" si="0"/>
        <v xml:space="preserve">   Projected</v>
      </c>
      <c r="Q5" s="41" t="str">
        <f t="shared" si="0"/>
        <v xml:space="preserve">   Projected</v>
      </c>
      <c r="R5" s="41" t="str">
        <f t="shared" si="0"/>
        <v xml:space="preserve">   Projected</v>
      </c>
      <c r="S5" s="41" t="str">
        <f t="shared" si="0"/>
        <v xml:space="preserve">   Projected</v>
      </c>
      <c r="T5" s="41" t="str">
        <f t="shared" si="0"/>
        <v xml:space="preserve">   Projected</v>
      </c>
      <c r="U5" s="41" t="str">
        <f t="shared" si="0"/>
        <v xml:space="preserve">   Projected</v>
      </c>
      <c r="V5" s="41" t="str">
        <f t="shared" si="0"/>
        <v xml:space="preserve">   Projected</v>
      </c>
      <c r="W5" s="41" t="str">
        <f t="shared" si="0"/>
        <v xml:space="preserve">   Projected</v>
      </c>
      <c r="X5" s="35"/>
      <c r="Y5" s="41" t="s">
        <v>81</v>
      </c>
    </row>
    <row r="6" spans="1:25" x14ac:dyDescent="0.2">
      <c r="A6" s="43" t="s">
        <v>0</v>
      </c>
      <c r="B6" s="1"/>
      <c r="C6" s="35"/>
      <c r="X6" s="35"/>
    </row>
    <row r="7" spans="1:25" x14ac:dyDescent="0.2">
      <c r="A7" s="36"/>
      <c r="B7" s="36" t="s">
        <v>105</v>
      </c>
      <c r="C7" s="35"/>
      <c r="D7" s="44">
        <f>SUMIF('Report-PCSB-IS'!C:C,B7,'Report-PCSB-IS'!D:D)</f>
        <v>4307763.7700000005</v>
      </c>
      <c r="E7" s="45"/>
      <c r="F7" s="45"/>
      <c r="G7" s="45"/>
      <c r="H7" s="44">
        <f>SUMIF('Report-PCSB-CF'!$C:$C,$B7,'Report-PCSB-CF'!E:E)</f>
        <v>355212.08723958326</v>
      </c>
      <c r="I7" s="44">
        <f>SUMIF('Report-PCSB-CF'!$C:$C,$B7,'Report-PCSB-CF'!F:F)</f>
        <v>355212.08723958326</v>
      </c>
      <c r="J7" s="44">
        <f>SUMIF('Report-PCSB-CF'!$C:$C,$B7,'Report-PCSB-CF'!G:G)</f>
        <v>355212.08723958326</v>
      </c>
      <c r="K7" s="45">
        <f>SUM(H7:J7)</f>
        <v>1065636.2617187498</v>
      </c>
      <c r="L7" s="44">
        <f>SUMIF('Report-PCSB-CF'!$C:$C,$B7,'Report-PCSB-CF'!H:H)</f>
        <v>355212.08723958326</v>
      </c>
      <c r="M7" s="44">
        <f>SUMIF('Report-PCSB-CF'!$C:$C,$B7,'Report-PCSB-CF'!I:I)</f>
        <v>355212.08723958326</v>
      </c>
      <c r="N7" s="44">
        <f>SUMIF('Report-PCSB-CF'!$C:$C,$B7,'Report-PCSB-CF'!J:J)</f>
        <v>355212.08723958326</v>
      </c>
      <c r="O7" s="45">
        <f>SUM(L7:N7)</f>
        <v>1065636.2617187498</v>
      </c>
      <c r="P7" s="44">
        <f>SUMIF('Report-PCSB-CF'!$C:$C,$B7,'Report-PCSB-CF'!K:K)</f>
        <v>355212.08723958326</v>
      </c>
      <c r="Q7" s="44">
        <f>SUMIF('Report-PCSB-CF'!$C:$C,$B7,'Report-PCSB-CF'!L:L)</f>
        <v>355212.08723958326</v>
      </c>
      <c r="R7" s="44">
        <f>SUMIF('Report-PCSB-CF'!$C:$C,$B7,'Report-PCSB-CF'!M:M)</f>
        <v>355212.08723958326</v>
      </c>
      <c r="S7" s="45">
        <f>SUM(P7:R7)</f>
        <v>1065636.2617187498</v>
      </c>
      <c r="T7" s="44">
        <f>SUMIF('Report-PCSB-CF'!$C:$C,$B7,'Report-PCSB-CF'!N:N)</f>
        <v>355212.08723958326</v>
      </c>
      <c r="U7" s="44">
        <f>SUMIF('Report-PCSB-CF'!$C:$C,$B7,'Report-PCSB-CF'!O:O)</f>
        <v>355212.08723958326</v>
      </c>
      <c r="V7" s="44">
        <f>SUMIF('Report-PCSB-CF'!$C:$C,$B7,'Report-PCSB-CF'!P:P)</f>
        <v>355212.08723958326</v>
      </c>
      <c r="W7" s="45">
        <f>SUM(T7:V7)</f>
        <v>1065636.2617187498</v>
      </c>
      <c r="X7" s="139"/>
      <c r="Y7" s="37">
        <f>SUM(K7,O7,S7,W7)</f>
        <v>4262545.0468749991</v>
      </c>
    </row>
    <row r="8" spans="1:25" x14ac:dyDescent="0.2">
      <c r="A8" s="36"/>
      <c r="B8" s="36" t="s">
        <v>106</v>
      </c>
      <c r="C8" s="35"/>
      <c r="D8" s="44">
        <f>SUMIF('Report-PCSB-IS'!C:C,B8,'Report-PCSB-IS'!D:D)</f>
        <v>2179716.3800000013</v>
      </c>
      <c r="E8" s="45"/>
      <c r="F8" s="45"/>
      <c r="G8" s="45"/>
      <c r="H8" s="44">
        <f>SUMIF('Report-PCSB-CF'!$C:$C,$B8,'Report-PCSB-CF'!E:E)</f>
        <v>175666.34147135413</v>
      </c>
      <c r="I8" s="44">
        <f>SUMIF('Report-PCSB-CF'!$C:$C,$B8,'Report-PCSB-CF'!F:F)</f>
        <v>175666.34147135413</v>
      </c>
      <c r="J8" s="44">
        <f>SUMIF('Report-PCSB-CF'!$C:$C,$B8,'Report-PCSB-CF'!G:G)</f>
        <v>175666.34147135413</v>
      </c>
      <c r="K8" s="45">
        <f t="shared" ref="K8:K15" si="1">SUM(H8:J8)</f>
        <v>526999.02441406238</v>
      </c>
      <c r="L8" s="44">
        <f>SUMIF('Report-PCSB-CF'!$C:$C,$B8,'Report-PCSB-CF'!H:H)</f>
        <v>175666.34147135413</v>
      </c>
      <c r="M8" s="44">
        <f>SUMIF('Report-PCSB-CF'!$C:$C,$B8,'Report-PCSB-CF'!I:I)</f>
        <v>212724.20817057288</v>
      </c>
      <c r="N8" s="44">
        <f>SUMIF('Report-PCSB-CF'!$C:$C,$B8,'Report-PCSB-CF'!J:J)</f>
        <v>175666.34147135413</v>
      </c>
      <c r="O8" s="45">
        <f t="shared" ref="O8:O15" si="2">SUM(L8:N8)</f>
        <v>564056.89111328113</v>
      </c>
      <c r="P8" s="44">
        <f>SUMIF('Report-PCSB-CF'!$C:$C,$B8,'Report-PCSB-CF'!K:K)</f>
        <v>175666.34147135413</v>
      </c>
      <c r="Q8" s="44">
        <f>SUMIF('Report-PCSB-CF'!$C:$C,$B8,'Report-PCSB-CF'!L:L)</f>
        <v>175666.34147135413</v>
      </c>
      <c r="R8" s="44">
        <f>SUMIF('Report-PCSB-CF'!$C:$C,$B8,'Report-PCSB-CF'!M:M)</f>
        <v>175666.34147135413</v>
      </c>
      <c r="S8" s="45">
        <f t="shared" ref="S8:S15" si="3">SUM(P8:R8)</f>
        <v>526999.02441406238</v>
      </c>
      <c r="T8" s="44">
        <f>SUMIF('Report-PCSB-CF'!$C:$C,$B8,'Report-PCSB-CF'!N:N)</f>
        <v>175666.34147135413</v>
      </c>
      <c r="U8" s="44">
        <f>SUMIF('Report-PCSB-CF'!$C:$C,$B8,'Report-PCSB-CF'!O:O)</f>
        <v>175666.34147135413</v>
      </c>
      <c r="V8" s="44">
        <f>SUMIF('Report-PCSB-CF'!$C:$C,$B8,'Report-PCSB-CF'!P:P)</f>
        <v>175666.34147135413</v>
      </c>
      <c r="W8" s="45">
        <f t="shared" ref="W8:W15" si="4">SUM(T8:V8)</f>
        <v>526999.02441406238</v>
      </c>
      <c r="X8" s="139"/>
      <c r="Y8" s="37">
        <f t="shared" ref="Y8:Y15" si="5">SUM(K8,O8,S8,W8)</f>
        <v>2145053.9643554683</v>
      </c>
    </row>
    <row r="9" spans="1:25" x14ac:dyDescent="0.2">
      <c r="A9" s="36"/>
      <c r="B9" s="36" t="s">
        <v>1</v>
      </c>
      <c r="C9" s="35"/>
      <c r="D9" s="44">
        <f>SUMIF('Report-PCSB-IS'!C:C,B9,'Report-PCSB-IS'!D:D)</f>
        <v>1063737.9899999998</v>
      </c>
      <c r="E9" s="45"/>
      <c r="F9" s="45"/>
      <c r="G9" s="45"/>
      <c r="H9" s="44">
        <f>SUMIF('Report-PCSB-CF'!$C:$C,$B9,'Report-PCSB-CF'!E:E)</f>
        <v>90595.020833333328</v>
      </c>
      <c r="I9" s="44">
        <f>SUMIF('Report-PCSB-CF'!$C:$C,$B9,'Report-PCSB-CF'!F:F)</f>
        <v>90595.020833333328</v>
      </c>
      <c r="J9" s="44">
        <f>SUMIF('Report-PCSB-CF'!$C:$C,$B9,'Report-PCSB-CF'!G:G)</f>
        <v>90595.020833333328</v>
      </c>
      <c r="K9" s="45">
        <f t="shared" si="1"/>
        <v>271785.0625</v>
      </c>
      <c r="L9" s="44">
        <f>SUMIF('Report-PCSB-CF'!$C:$C,$B9,'Report-PCSB-CF'!H:H)</f>
        <v>90595.020833333328</v>
      </c>
      <c r="M9" s="44">
        <f>SUMIF('Report-PCSB-CF'!$C:$C,$B9,'Report-PCSB-CF'!I:I)</f>
        <v>90595.020833333328</v>
      </c>
      <c r="N9" s="44">
        <f>SUMIF('Report-PCSB-CF'!$C:$C,$B9,'Report-PCSB-CF'!J:J)</f>
        <v>90595.020833333328</v>
      </c>
      <c r="O9" s="45">
        <f t="shared" si="2"/>
        <v>271785.0625</v>
      </c>
      <c r="P9" s="44">
        <f>SUMIF('Report-PCSB-CF'!$C:$C,$B9,'Report-PCSB-CF'!K:K)</f>
        <v>90595.020833333328</v>
      </c>
      <c r="Q9" s="44">
        <f>SUMIF('Report-PCSB-CF'!$C:$C,$B9,'Report-PCSB-CF'!L:L)</f>
        <v>90595.020833333328</v>
      </c>
      <c r="R9" s="44">
        <f>SUMIF('Report-PCSB-CF'!$C:$C,$B9,'Report-PCSB-CF'!M:M)</f>
        <v>90595.020833333328</v>
      </c>
      <c r="S9" s="45">
        <f t="shared" si="3"/>
        <v>271785.0625</v>
      </c>
      <c r="T9" s="44">
        <f>SUMIF('Report-PCSB-CF'!$C:$C,$B9,'Report-PCSB-CF'!N:N)</f>
        <v>90595.020833333328</v>
      </c>
      <c r="U9" s="44">
        <f>SUMIF('Report-PCSB-CF'!$C:$C,$B9,'Report-PCSB-CF'!O:O)</f>
        <v>90595.020833333328</v>
      </c>
      <c r="V9" s="44">
        <f>SUMIF('Report-PCSB-CF'!$C:$C,$B9,'Report-PCSB-CF'!P:P)</f>
        <v>90595.020833333328</v>
      </c>
      <c r="W9" s="45">
        <f t="shared" si="4"/>
        <v>271785.0625</v>
      </c>
      <c r="X9" s="139"/>
      <c r="Y9" s="37">
        <f t="shared" si="5"/>
        <v>1087140.25</v>
      </c>
    </row>
    <row r="10" spans="1:25" x14ac:dyDescent="0.2">
      <c r="A10" s="36"/>
      <c r="B10" s="36" t="s">
        <v>119</v>
      </c>
      <c r="C10" s="35"/>
      <c r="D10" s="44">
        <f>SUMIF('Report-PCSB-IS'!C:C,B10,'Report-PCSB-IS'!D:D)</f>
        <v>397695.99251953128</v>
      </c>
      <c r="E10" s="45"/>
      <c r="F10" s="45"/>
      <c r="G10" s="45"/>
      <c r="H10" s="44">
        <f>SUMIF('Report-PCSB-CF'!$C:$C,$B10,'Report-PCSB-CF'!E:E)</f>
        <v>0</v>
      </c>
      <c r="I10" s="44">
        <f>SUMIF('Report-PCSB-CF'!$C:$C,$B10,'Report-PCSB-CF'!F:F)</f>
        <v>0</v>
      </c>
      <c r="J10" s="44">
        <f>SUMIF('Report-PCSB-CF'!$C:$C,$B10,'Report-PCSB-CF'!G:G)</f>
        <v>79386</v>
      </c>
      <c r="K10" s="45">
        <f t="shared" si="1"/>
        <v>79386</v>
      </c>
      <c r="L10" s="44">
        <f>SUMIF('Report-PCSB-CF'!$C:$C,$B10,'Report-PCSB-CF'!H:H)</f>
        <v>0</v>
      </c>
      <c r="M10" s="44">
        <f>SUMIF('Report-PCSB-CF'!$C:$C,$B10,'Report-PCSB-CF'!I:I)</f>
        <v>0</v>
      </c>
      <c r="N10" s="44">
        <f>SUMIF('Report-PCSB-CF'!$C:$C,$B10,'Report-PCSB-CF'!J:J)</f>
        <v>132310</v>
      </c>
      <c r="O10" s="45">
        <f t="shared" si="2"/>
        <v>132310</v>
      </c>
      <c r="P10" s="44">
        <f>SUMIF('Report-PCSB-CF'!$C:$C,$B10,'Report-PCSB-CF'!K:K)</f>
        <v>0</v>
      </c>
      <c r="Q10" s="44">
        <f>SUMIF('Report-PCSB-CF'!$C:$C,$B10,'Report-PCSB-CF'!L:L)</f>
        <v>0</v>
      </c>
      <c r="R10" s="44">
        <f>SUMIF('Report-PCSB-CF'!$C:$C,$B10,'Report-PCSB-CF'!M:M)</f>
        <v>105848</v>
      </c>
      <c r="S10" s="45">
        <f t="shared" si="3"/>
        <v>105848</v>
      </c>
      <c r="T10" s="44">
        <f>SUMIF('Report-PCSB-CF'!$C:$C,$B10,'Report-PCSB-CF'!N:N)</f>
        <v>0</v>
      </c>
      <c r="U10" s="44">
        <f>SUMIF('Report-PCSB-CF'!$C:$C,$B10,'Report-PCSB-CF'!O:O)</f>
        <v>0</v>
      </c>
      <c r="V10" s="44">
        <f>SUMIF('Report-PCSB-CF'!$C:$C,$B10,'Report-PCSB-CF'!P:P)</f>
        <v>105848</v>
      </c>
      <c r="W10" s="45">
        <f t="shared" si="4"/>
        <v>105848</v>
      </c>
      <c r="X10" s="139"/>
      <c r="Y10" s="37">
        <f t="shared" si="5"/>
        <v>423392</v>
      </c>
    </row>
    <row r="11" spans="1:25" x14ac:dyDescent="0.2">
      <c r="A11" s="36"/>
      <c r="B11" s="36" t="s">
        <v>2</v>
      </c>
      <c r="C11" s="35"/>
      <c r="D11" s="44">
        <f>SUMIF('Report-PCSB-IS'!C:C,B11,'Report-PCSB-IS'!D:D)</f>
        <v>402956.481875</v>
      </c>
      <c r="E11" s="45"/>
      <c r="F11" s="45"/>
      <c r="G11" s="45"/>
      <c r="H11" s="44">
        <f>SUMIF('Report-PCSB-CF'!$C:$C,$B11,'Report-PCSB-CF'!E:E)</f>
        <v>3618</v>
      </c>
      <c r="I11" s="44">
        <f>SUMIF('Report-PCSB-CF'!$C:$C,$B11,'Report-PCSB-CF'!F:F)</f>
        <v>12606.736762152777</v>
      </c>
      <c r="J11" s="44">
        <f>SUMIF('Report-PCSB-CF'!$C:$C,$B11,'Report-PCSB-CF'!G:G)</f>
        <v>57313.183181423614</v>
      </c>
      <c r="K11" s="45">
        <f t="shared" si="1"/>
        <v>73537.919943576388</v>
      </c>
      <c r="L11" s="44">
        <f>SUMIF('Report-PCSB-CF'!$C:$C,$B11,'Report-PCSB-CF'!H:H)</f>
        <v>18441.806857638887</v>
      </c>
      <c r="M11" s="44">
        <f>SUMIF('Report-PCSB-CF'!$C:$C,$B11,'Report-PCSB-CF'!I:I)</f>
        <v>15745.185828993055</v>
      </c>
      <c r="N11" s="44">
        <f>SUMIF('Report-PCSB-CF'!$C:$C,$B11,'Report-PCSB-CF'!J:J)</f>
        <v>74201.1884765625</v>
      </c>
      <c r="O11" s="45">
        <f t="shared" si="2"/>
        <v>108388.18116319444</v>
      </c>
      <c r="P11" s="44">
        <f>SUMIF('Report-PCSB-CF'!$C:$C,$B11,'Report-PCSB-CF'!K:K)</f>
        <v>16644.059505208334</v>
      </c>
      <c r="Q11" s="44">
        <f>SUMIF('Report-PCSB-CF'!$C:$C,$B11,'Report-PCSB-CF'!L:L)</f>
        <v>13947.4384765625</v>
      </c>
      <c r="R11" s="44">
        <f>SUMIF('Report-PCSB-CF'!$C:$C,$B11,'Report-PCSB-CF'!M:M)</f>
        <v>66644.806857638891</v>
      </c>
      <c r="S11" s="45">
        <f t="shared" si="3"/>
        <v>97236.304839409728</v>
      </c>
      <c r="T11" s="44">
        <f>SUMIF('Report-PCSB-CF'!$C:$C,$B11,'Report-PCSB-CF'!N:N)</f>
        <v>13947.4384765625</v>
      </c>
      <c r="U11" s="44">
        <f>SUMIF('Report-PCSB-CF'!$C:$C,$B11,'Report-PCSB-CF'!O:O)</f>
        <v>19340.680533854167</v>
      </c>
      <c r="V11" s="44">
        <f>SUMIF('Report-PCSB-CF'!$C:$C,$B11,'Report-PCSB-CF'!P:P)</f>
        <v>57191.736762152774</v>
      </c>
      <c r="W11" s="45">
        <f t="shared" si="4"/>
        <v>90479.855772569441</v>
      </c>
      <c r="X11" s="139"/>
      <c r="Y11" s="37">
        <f t="shared" si="5"/>
        <v>369642.26171875</v>
      </c>
    </row>
    <row r="12" spans="1:25" x14ac:dyDescent="0.2">
      <c r="A12" s="36"/>
      <c r="B12" s="36" t="s">
        <v>3</v>
      </c>
      <c r="C12" s="35"/>
      <c r="D12" s="44">
        <f>SUMIF('Report-PCSB-IS'!C:C,B12,'Report-PCSB-IS'!D:D)</f>
        <v>25500.000244140621</v>
      </c>
      <c r="E12" s="45"/>
      <c r="F12" s="45"/>
      <c r="G12" s="45"/>
      <c r="H12" s="44">
        <f>SUMIF('Report-PCSB-CF'!$C:$C,$B12,'Report-PCSB-CF'!E:E)</f>
        <v>2745.833333333333</v>
      </c>
      <c r="I12" s="44">
        <f>SUMIF('Report-PCSB-CF'!$C:$C,$B12,'Report-PCSB-CF'!F:F)</f>
        <v>2745.833333333333</v>
      </c>
      <c r="J12" s="44">
        <f>SUMIF('Report-PCSB-CF'!$C:$C,$B12,'Report-PCSB-CF'!G:G)</f>
        <v>2745.833333333333</v>
      </c>
      <c r="K12" s="45">
        <f t="shared" si="1"/>
        <v>8237.5</v>
      </c>
      <c r="L12" s="44">
        <f>SUMIF('Report-PCSB-CF'!$C:$C,$B12,'Report-PCSB-CF'!H:H)</f>
        <v>2745.833333333333</v>
      </c>
      <c r="M12" s="44">
        <f>SUMIF('Report-PCSB-CF'!$C:$C,$B12,'Report-PCSB-CF'!I:I)</f>
        <v>2745.833333333333</v>
      </c>
      <c r="N12" s="44">
        <f>SUMIF('Report-PCSB-CF'!$C:$C,$B12,'Report-PCSB-CF'!J:J)</f>
        <v>2745.833333333333</v>
      </c>
      <c r="O12" s="45">
        <f t="shared" si="2"/>
        <v>8237.5</v>
      </c>
      <c r="P12" s="44">
        <f>SUMIF('Report-PCSB-CF'!$C:$C,$B12,'Report-PCSB-CF'!K:K)</f>
        <v>2745.833333333333</v>
      </c>
      <c r="Q12" s="44">
        <f>SUMIF('Report-PCSB-CF'!$C:$C,$B12,'Report-PCSB-CF'!L:L)</f>
        <v>2745.833333333333</v>
      </c>
      <c r="R12" s="44">
        <f>SUMIF('Report-PCSB-CF'!$C:$C,$B12,'Report-PCSB-CF'!M:M)</f>
        <v>2745.833333333333</v>
      </c>
      <c r="S12" s="45">
        <f t="shared" si="3"/>
        <v>8237.5</v>
      </c>
      <c r="T12" s="44">
        <f>SUMIF('Report-PCSB-CF'!$C:$C,$B12,'Report-PCSB-CF'!N:N)</f>
        <v>2745.833333333333</v>
      </c>
      <c r="U12" s="44">
        <f>SUMIF('Report-PCSB-CF'!$C:$C,$B12,'Report-PCSB-CF'!O:O)</f>
        <v>2745.833333333333</v>
      </c>
      <c r="V12" s="44">
        <f>SUMIF('Report-PCSB-CF'!$C:$C,$B12,'Report-PCSB-CF'!P:P)</f>
        <v>2745.833333333333</v>
      </c>
      <c r="W12" s="45">
        <f t="shared" si="4"/>
        <v>8237.5</v>
      </c>
      <c r="X12" s="139"/>
      <c r="Y12" s="37">
        <f t="shared" si="5"/>
        <v>32950</v>
      </c>
    </row>
    <row r="13" spans="1:25" x14ac:dyDescent="0.2">
      <c r="A13" s="36"/>
      <c r="B13" s="36" t="s">
        <v>4</v>
      </c>
      <c r="C13" s="35"/>
      <c r="D13" s="44">
        <f>SUMIF('Report-PCSB-IS'!C:C,B13,'Report-PCSB-IS'!D:D)</f>
        <v>18184.359777832033</v>
      </c>
      <c r="E13" s="45"/>
      <c r="F13" s="45"/>
      <c r="G13" s="45"/>
      <c r="H13" s="44">
        <f>SUMIF('Report-PCSB-CF'!$C:$C,$B13,'Report-PCSB-CF'!E:E)</f>
        <v>0</v>
      </c>
      <c r="I13" s="44">
        <f>SUMIF('Report-PCSB-CF'!$C:$C,$B13,'Report-PCSB-CF'!F:F)</f>
        <v>88.92586941189235</v>
      </c>
      <c r="J13" s="44">
        <f>SUMIF('Report-PCSB-CF'!$C:$C,$B13,'Report-PCSB-CF'!G:G)</f>
        <v>2052.0014695909285</v>
      </c>
      <c r="K13" s="45">
        <f t="shared" si="1"/>
        <v>2140.9273390028211</v>
      </c>
      <c r="L13" s="44">
        <f>SUMIF('Report-PCSB-CF'!$C:$C,$B13,'Report-PCSB-CF'!H:H)</f>
        <v>2060.8940565321182</v>
      </c>
      <c r="M13" s="44">
        <f>SUMIF('Report-PCSB-CF'!$C:$C,$B13,'Report-PCSB-CF'!I:I)</f>
        <v>2034.2162957085502</v>
      </c>
      <c r="N13" s="44">
        <f>SUMIF('Report-PCSB-CF'!$C:$C,$B13,'Report-PCSB-CF'!J:J)</f>
        <v>2016.4311218261719</v>
      </c>
      <c r="O13" s="45">
        <f t="shared" si="2"/>
        <v>6111.5414740668402</v>
      </c>
      <c r="P13" s="44">
        <f>SUMIF('Report-PCSB-CF'!$C:$C,$B13,'Report-PCSB-CF'!K:K)</f>
        <v>2043.1088826497396</v>
      </c>
      <c r="Q13" s="44">
        <f>SUMIF('Report-PCSB-CF'!$C:$C,$B13,'Report-PCSB-CF'!L:L)</f>
        <v>2016.4311218261719</v>
      </c>
      <c r="R13" s="44">
        <f>SUMIF('Report-PCSB-CF'!$C:$C,$B13,'Report-PCSB-CF'!M:M)</f>
        <v>2060.8940565321182</v>
      </c>
      <c r="S13" s="45">
        <f t="shared" si="3"/>
        <v>6120.4340610080299</v>
      </c>
      <c r="T13" s="44">
        <f>SUMIF('Report-PCSB-CF'!$C:$C,$B13,'Report-PCSB-CF'!N:N)</f>
        <v>2016.4311218261719</v>
      </c>
      <c r="U13" s="44">
        <f>SUMIF('Report-PCSB-CF'!$C:$C,$B13,'Report-PCSB-CF'!O:O)</f>
        <v>2069.7866434733073</v>
      </c>
      <c r="V13" s="44">
        <f>SUMIF('Report-PCSB-CF'!$C:$C,$B13,'Report-PCSB-CF'!P:P)</f>
        <v>88.92586941189235</v>
      </c>
      <c r="W13" s="45">
        <f t="shared" si="4"/>
        <v>4175.1436347113713</v>
      </c>
      <c r="X13" s="139"/>
      <c r="Y13" s="37">
        <f t="shared" si="5"/>
        <v>18548.046508789063</v>
      </c>
    </row>
    <row r="14" spans="1:25" x14ac:dyDescent="0.2">
      <c r="A14" s="36"/>
      <c r="B14" s="36" t="s">
        <v>107</v>
      </c>
      <c r="C14" s="35"/>
      <c r="D14" s="65">
        <f>SUMIF('Report-PCSB-IS'!C:C,B14,'Report-PCSB-IS'!D:D)</f>
        <v>53466.5</v>
      </c>
      <c r="E14" s="45"/>
      <c r="F14" s="45"/>
      <c r="G14" s="45"/>
      <c r="H14" s="65">
        <f>SUMIF('Report-PCSB-CF'!$C:$C,$B14,'Report-PCSB-CF'!E:E)</f>
        <v>0</v>
      </c>
      <c r="I14" s="65">
        <f>SUMIF('Report-PCSB-CF'!$C:$C,$B14,'Report-PCSB-CF'!F:F)</f>
        <v>0</v>
      </c>
      <c r="J14" s="65">
        <f>SUMIF('Report-PCSB-CF'!$C:$C,$B14,'Report-PCSB-CF'!G:G)</f>
        <v>0</v>
      </c>
      <c r="K14" s="45">
        <f t="shared" si="1"/>
        <v>0</v>
      </c>
      <c r="L14" s="65">
        <f>SUMIF('Report-PCSB-CF'!$C:$C,$B14,'Report-PCSB-CF'!H:H)</f>
        <v>0</v>
      </c>
      <c r="M14" s="65">
        <f>SUMIF('Report-PCSB-CF'!$C:$C,$B14,'Report-PCSB-CF'!I:I)</f>
        <v>0</v>
      </c>
      <c r="N14" s="65">
        <f>SUMIF('Report-PCSB-CF'!$C:$C,$B14,'Report-PCSB-CF'!J:J)</f>
        <v>0</v>
      </c>
      <c r="O14" s="45">
        <f t="shared" si="2"/>
        <v>0</v>
      </c>
      <c r="P14" s="65">
        <f>SUMIF('Report-PCSB-CF'!$C:$C,$B14,'Report-PCSB-CF'!K:K)</f>
        <v>0</v>
      </c>
      <c r="Q14" s="65">
        <f>SUMIF('Report-PCSB-CF'!$C:$C,$B14,'Report-PCSB-CF'!L:L)</f>
        <v>0</v>
      </c>
      <c r="R14" s="65">
        <f>SUMIF('Report-PCSB-CF'!$C:$C,$B14,'Report-PCSB-CF'!M:M)</f>
        <v>0</v>
      </c>
      <c r="S14" s="45">
        <f t="shared" si="3"/>
        <v>0</v>
      </c>
      <c r="T14" s="65">
        <f>SUMIF('Report-PCSB-CF'!$C:$C,$B14,'Report-PCSB-CF'!N:N)</f>
        <v>0</v>
      </c>
      <c r="U14" s="65">
        <f>SUMIF('Report-PCSB-CF'!$C:$C,$B14,'Report-PCSB-CF'!O:O)</f>
        <v>0</v>
      </c>
      <c r="V14" s="65">
        <f>SUMIF('Report-PCSB-CF'!$C:$C,$B14,'Report-PCSB-CF'!P:P)</f>
        <v>0</v>
      </c>
      <c r="W14" s="45">
        <f t="shared" si="4"/>
        <v>0</v>
      </c>
      <c r="X14" s="139"/>
      <c r="Y14" s="37">
        <f t="shared" si="5"/>
        <v>0</v>
      </c>
    </row>
    <row r="15" spans="1:25" x14ac:dyDescent="0.2">
      <c r="A15" s="36"/>
      <c r="B15" s="36" t="s">
        <v>5</v>
      </c>
      <c r="C15" s="35"/>
      <c r="D15" s="44">
        <f>SUMIF('Report-PCSB-IS'!C:C,B15,'Report-PCSB-IS'!D:D)</f>
        <v>367439.91921112058</v>
      </c>
      <c r="E15" s="45"/>
      <c r="F15" s="45"/>
      <c r="G15" s="45"/>
      <c r="H15" s="44">
        <f>SUMIF('Report-PCSB-CF'!$C:$C,$B15,'Report-PCSB-CF'!E:E)</f>
        <v>24314.9912109375</v>
      </c>
      <c r="I15" s="44">
        <f>SUMIF('Report-PCSB-CF'!$C:$C,$B15,'Report-PCSB-CF'!F:F)</f>
        <v>24756.145751953125</v>
      </c>
      <c r="J15" s="44">
        <f>SUMIF('Report-PCSB-CF'!$C:$C,$B15,'Report-PCSB-CF'!G:G)</f>
        <v>36403.184838867186</v>
      </c>
      <c r="K15" s="45">
        <f t="shared" si="1"/>
        <v>85474.321801757818</v>
      </c>
      <c r="L15" s="44">
        <f>SUMIF('Report-PCSB-CF'!$C:$C,$B15,'Report-PCSB-CF'!H:H)</f>
        <v>25197.30029296875</v>
      </c>
      <c r="M15" s="44">
        <f>SUMIF('Report-PCSB-CF'!$C:$C,$B15,'Report-PCSB-CF'!I:I)</f>
        <v>25064.953930664062</v>
      </c>
      <c r="N15" s="44">
        <f>SUMIF('Report-PCSB-CF'!$C:$C,$B15,'Report-PCSB-CF'!J:J)</f>
        <v>36226.72302246093</v>
      </c>
      <c r="O15" s="45">
        <f t="shared" si="2"/>
        <v>86488.977246093738</v>
      </c>
      <c r="P15" s="44">
        <f>SUMIF('Report-PCSB-CF'!$C:$C,$B15,'Report-PCSB-CF'!K:K)</f>
        <v>25109.069384765626</v>
      </c>
      <c r="Q15" s="44">
        <f>SUMIF('Report-PCSB-CF'!$C:$C,$B15,'Report-PCSB-CF'!L:L)</f>
        <v>24976.723022460938</v>
      </c>
      <c r="R15" s="44">
        <f>SUMIF('Report-PCSB-CF'!$C:$C,$B15,'Report-PCSB-CF'!M:M)</f>
        <v>36447.300292968743</v>
      </c>
      <c r="S15" s="45">
        <f t="shared" si="3"/>
        <v>86533.092700195295</v>
      </c>
      <c r="T15" s="44">
        <f>SUMIF('Report-PCSB-CF'!$C:$C,$B15,'Report-PCSB-CF'!N:N)</f>
        <v>24976.723022460938</v>
      </c>
      <c r="U15" s="44">
        <f>SUMIF('Report-PCSB-CF'!$C:$C,$B15,'Report-PCSB-CF'!O:O)</f>
        <v>25241.415747070314</v>
      </c>
      <c r="V15" s="44">
        <f>SUMIF('Report-PCSB-CF'!$C:$C,$B15,'Report-PCSB-CF'!P:P)</f>
        <v>36006.145751953118</v>
      </c>
      <c r="W15" s="45">
        <f t="shared" si="4"/>
        <v>86224.284521484369</v>
      </c>
      <c r="X15" s="139"/>
      <c r="Y15" s="38">
        <f t="shared" si="5"/>
        <v>344720.67626953125</v>
      </c>
    </row>
    <row r="16" spans="1:25" x14ac:dyDescent="0.2">
      <c r="A16" s="36"/>
      <c r="B16" s="46" t="s">
        <v>6</v>
      </c>
      <c r="C16" s="35"/>
      <c r="D16" s="118">
        <f>SUM(D7:D15)</f>
        <v>8816461.3936276268</v>
      </c>
      <c r="E16" s="63"/>
      <c r="F16" s="63"/>
      <c r="G16" s="63"/>
      <c r="H16" s="118">
        <f>SUM(H7:H15)</f>
        <v>652152.27408854163</v>
      </c>
      <c r="I16" s="118">
        <f>SUM(I7:I15)</f>
        <v>661671.09126112191</v>
      </c>
      <c r="J16" s="118">
        <f>SUM(J7:J15)</f>
        <v>799373.6523674858</v>
      </c>
      <c r="K16" s="118">
        <f>SUM(H16:J16)</f>
        <v>2113197.0177171491</v>
      </c>
      <c r="L16" s="118">
        <f>SUM(L7:L15)</f>
        <v>669919.28408474382</v>
      </c>
      <c r="M16" s="118">
        <f>SUM(M7:M15)</f>
        <v>704121.50563218864</v>
      </c>
      <c r="N16" s="118">
        <f>SUM(N7:N15)</f>
        <v>868973.62549845374</v>
      </c>
      <c r="O16" s="118">
        <f>SUM(L16:N16)</f>
        <v>2243014.4152153861</v>
      </c>
      <c r="P16" s="118">
        <f>SUM(P7:P15)</f>
        <v>668015.52065022767</v>
      </c>
      <c r="Q16" s="118">
        <f>SUM(Q7:Q15)</f>
        <v>665159.87549845374</v>
      </c>
      <c r="R16" s="118">
        <f>SUM(R7:R15)</f>
        <v>835220.28408474382</v>
      </c>
      <c r="S16" s="118">
        <f>SUM(P16:R16)</f>
        <v>2168395.6802334255</v>
      </c>
      <c r="T16" s="118">
        <f>SUM(T7:T15)</f>
        <v>665159.87549845374</v>
      </c>
      <c r="U16" s="118">
        <f>SUM(U7:U15)</f>
        <v>670871.16580200195</v>
      </c>
      <c r="V16" s="118">
        <f>SUM(V7:V15)</f>
        <v>823354.09126112191</v>
      </c>
      <c r="W16" s="118">
        <f>SUM(T16:V16)</f>
        <v>2159385.1325615775</v>
      </c>
      <c r="X16" s="140"/>
      <c r="Y16" s="115">
        <f>SUM(K16,O16,S16,W16)</f>
        <v>8683992.2457275391</v>
      </c>
    </row>
    <row r="17" spans="1:25" x14ac:dyDescent="0.2">
      <c r="A17" s="36"/>
      <c r="B17" s="49"/>
      <c r="C17" s="35"/>
      <c r="D17" s="119"/>
      <c r="E17" s="50"/>
      <c r="F17" s="50"/>
      <c r="G17" s="50"/>
      <c r="H17" s="141"/>
      <c r="I17" s="141"/>
      <c r="J17" s="141"/>
      <c r="K17" s="141"/>
      <c r="L17" s="141"/>
      <c r="M17" s="141"/>
      <c r="N17" s="141"/>
      <c r="O17" s="141"/>
      <c r="P17" s="141"/>
      <c r="Q17" s="141"/>
      <c r="R17" s="141"/>
      <c r="S17" s="141"/>
      <c r="T17" s="141"/>
      <c r="U17" s="141"/>
      <c r="V17" s="141"/>
      <c r="W17" s="141"/>
      <c r="X17" s="139"/>
      <c r="Y17" s="37"/>
    </row>
    <row r="18" spans="1:25" ht="15" x14ac:dyDescent="0.25">
      <c r="A18" s="51" t="s">
        <v>111</v>
      </c>
      <c r="B18" s="1"/>
      <c r="C18" s="35"/>
      <c r="D18" s="55" t="s">
        <v>302</v>
      </c>
      <c r="E18"/>
      <c r="F18" s="138">
        <v>66</v>
      </c>
      <c r="G18" s="52"/>
      <c r="H18" s="142"/>
      <c r="I18" s="142"/>
      <c r="J18" s="142"/>
      <c r="K18" s="142"/>
      <c r="L18" s="142"/>
      <c r="M18" s="142"/>
      <c r="N18" s="142"/>
      <c r="O18" s="142"/>
      <c r="P18" s="142"/>
      <c r="Q18" s="142"/>
      <c r="R18" s="142"/>
      <c r="S18" s="142"/>
      <c r="T18" s="142"/>
      <c r="U18" s="142"/>
      <c r="V18" s="142"/>
      <c r="W18" s="142"/>
      <c r="X18" s="139"/>
      <c r="Y18" s="37"/>
    </row>
    <row r="19" spans="1:25" ht="15" x14ac:dyDescent="0.25">
      <c r="A19" s="53" t="s">
        <v>7</v>
      </c>
      <c r="B19" s="1"/>
      <c r="C19" s="35"/>
      <c r="D19" s="55"/>
      <c r="E19"/>
      <c r="F19" t="s">
        <v>303</v>
      </c>
      <c r="H19" s="142"/>
      <c r="I19" s="142"/>
      <c r="J19" s="142"/>
      <c r="K19" s="142"/>
      <c r="L19" s="142"/>
      <c r="M19" s="142"/>
      <c r="N19" s="142"/>
      <c r="O19" s="142"/>
      <c r="P19" s="142"/>
      <c r="Q19" s="142"/>
      <c r="R19" s="142"/>
      <c r="S19" s="142"/>
      <c r="T19" s="142"/>
      <c r="U19" s="142"/>
      <c r="V19" s="142"/>
      <c r="W19" s="142"/>
      <c r="X19" s="139"/>
      <c r="Y19" s="37"/>
    </row>
    <row r="20" spans="1:25" ht="15" x14ac:dyDescent="0.25">
      <c r="A20" s="36"/>
      <c r="B20" s="1" t="s">
        <v>8</v>
      </c>
      <c r="C20" s="35"/>
      <c r="D20" s="54">
        <f>SUMIF('Report-PCSB-IS'!C:C,B20,'Report-PCSB-IS'!D:D)</f>
        <v>346218.13000000006</v>
      </c>
      <c r="E20"/>
      <c r="F20" s="54">
        <f>SUMIFS(Staff!E:E, Staff!I:I, "&gt;0", Staff!B:B, "7000 *")+SUMIFS(Staff!E:E, Staff!I:I, "&gt;0", Staff!B:B, "7300 *")</f>
        <v>3</v>
      </c>
      <c r="G20" s="55"/>
      <c r="H20" s="54">
        <f>SUMIF('Report-PCSB-CF'!$C:$C,$B20,'Report-PCSB-CF'!E:E)</f>
        <v>20619.75</v>
      </c>
      <c r="I20" s="54">
        <f>SUMIF('Report-PCSB-CF'!$C:$C,$B20,'Report-PCSB-CF'!F:F)</f>
        <v>20619.75</v>
      </c>
      <c r="J20" s="54">
        <f>SUMIF('Report-PCSB-CF'!$C:$C,$B20,'Report-PCSB-CF'!G:G)</f>
        <v>20619.75</v>
      </c>
      <c r="K20" s="56">
        <f t="shared" ref="K20:K26" si="6">SUM(H20:J20)</f>
        <v>61859.25</v>
      </c>
      <c r="L20" s="54">
        <f>SUMIF('Report-PCSB-CF'!$C:$C,$B20,'Report-PCSB-CF'!H:H)</f>
        <v>20619.75</v>
      </c>
      <c r="M20" s="54">
        <f>SUMIF('Report-PCSB-CF'!$C:$C,$B20,'Report-PCSB-CF'!I:I)</f>
        <v>20619.75</v>
      </c>
      <c r="N20" s="54">
        <f>SUMIF('Report-PCSB-CF'!$C:$C,$B20,'Report-PCSB-CF'!J:J)</f>
        <v>20619.75</v>
      </c>
      <c r="O20" s="56">
        <f t="shared" ref="O20:O26" si="7">SUM(L20:N20)</f>
        <v>61859.25</v>
      </c>
      <c r="P20" s="54">
        <f>SUMIF('Report-PCSB-CF'!$C:$C,$B20,'Report-PCSB-CF'!K:K)</f>
        <v>20619.75</v>
      </c>
      <c r="Q20" s="54">
        <f>SUMIF('Report-PCSB-CF'!$C:$C,$B20,'Report-PCSB-CF'!L:L)</f>
        <v>20619.75</v>
      </c>
      <c r="R20" s="54">
        <f>SUMIF('Report-PCSB-CF'!$C:$C,$B20,'Report-PCSB-CF'!M:M)</f>
        <v>20619.75</v>
      </c>
      <c r="S20" s="56">
        <f t="shared" ref="S20:S26" si="8">SUM(P20:R20)</f>
        <v>61859.25</v>
      </c>
      <c r="T20" s="54">
        <f>SUMIF('Report-PCSB-CF'!$C:$C,$B20,'Report-PCSB-CF'!N:N)</f>
        <v>20619.75</v>
      </c>
      <c r="U20" s="54">
        <f>SUMIF('Report-PCSB-CF'!$C:$C,$B20,'Report-PCSB-CF'!O:O)</f>
        <v>20619.75</v>
      </c>
      <c r="V20" s="54">
        <f>SUMIF('Report-PCSB-CF'!$C:$C,$B20,'Report-PCSB-CF'!P:P)</f>
        <v>20619.75</v>
      </c>
      <c r="W20" s="56">
        <f t="shared" ref="W20:W26" si="9">SUM(T20:V20)</f>
        <v>61859.25</v>
      </c>
      <c r="X20" s="139"/>
      <c r="Y20" s="37">
        <f t="shared" ref="Y20:Y27" si="10">SUM(K20,O20,S20,W20)</f>
        <v>247437</v>
      </c>
    </row>
    <row r="21" spans="1:25" ht="15" x14ac:dyDescent="0.25">
      <c r="A21" s="36"/>
      <c r="B21" s="1" t="s">
        <v>9</v>
      </c>
      <c r="C21" s="35"/>
      <c r="D21" s="54">
        <f>SUMIF('Report-PCSB-IS'!C:C,B21,'Report-PCSB-IS'!D:D)</f>
        <v>2080492.1166666667</v>
      </c>
      <c r="E21"/>
      <c r="F21" s="54">
        <f>SUMIFS(Staff!E:E, Staff!I:I, "&gt;0", Staff!B:B, "7010 *")+SUMIFS(Staff!E:E, Staff!I:I, "&gt;0", Staff!B:B, "7012 *")+SUMIFS(Staff!E:E, Staff!I:I, "&gt;0", Staff!B:B, "7013 *")+SUMIFS(Staff!E:E, Staff!I:I, "&gt;0", Staff!B:B, "7014 *")</f>
        <v>26</v>
      </c>
      <c r="G21" s="55"/>
      <c r="H21" s="54">
        <f>SUMIF('Report-PCSB-CF'!$C:$C,$B21,'Report-PCSB-CF'!E:E)</f>
        <v>48176.640625</v>
      </c>
      <c r="I21" s="54">
        <f>SUMIF('Report-PCSB-CF'!$C:$C,$B21,'Report-PCSB-CF'!F:F)</f>
        <v>167480.99837239581</v>
      </c>
      <c r="J21" s="54">
        <f>SUMIF('Report-PCSB-CF'!$C:$C,$B21,'Report-PCSB-CF'!G:G)</f>
        <v>173575.35828993053</v>
      </c>
      <c r="K21" s="56">
        <f t="shared" si="6"/>
        <v>389232.99728732638</v>
      </c>
      <c r="L21" s="54">
        <f>SUMIF('Report-PCSB-CF'!$C:$C,$B21,'Report-PCSB-CF'!H:H)</f>
        <v>166700.35828993053</v>
      </c>
      <c r="M21" s="54">
        <f>SUMIF('Report-PCSB-CF'!$C:$C,$B21,'Report-PCSB-CF'!I:I)</f>
        <v>166700.35828993053</v>
      </c>
      <c r="N21" s="54">
        <f>SUMIF('Report-PCSB-CF'!$C:$C,$B21,'Report-PCSB-CF'!J:J)</f>
        <v>173575.35828993053</v>
      </c>
      <c r="O21" s="56">
        <f t="shared" si="7"/>
        <v>506976.07486979163</v>
      </c>
      <c r="P21" s="54">
        <f>SUMIF('Report-PCSB-CF'!$C:$C,$B21,'Report-PCSB-CF'!K:K)</f>
        <v>166700.35828993053</v>
      </c>
      <c r="Q21" s="54">
        <f>SUMIF('Report-PCSB-CF'!$C:$C,$B21,'Report-PCSB-CF'!L:L)</f>
        <v>166700.35828993053</v>
      </c>
      <c r="R21" s="54">
        <f>SUMIF('Report-PCSB-CF'!$C:$C,$B21,'Report-PCSB-CF'!M:M)</f>
        <v>173575.35828993053</v>
      </c>
      <c r="S21" s="56">
        <f t="shared" si="8"/>
        <v>506976.07486979163</v>
      </c>
      <c r="T21" s="54">
        <f>SUMIF('Report-PCSB-CF'!$C:$C,$B21,'Report-PCSB-CF'!N:N)</f>
        <v>166700.35828993053</v>
      </c>
      <c r="U21" s="54">
        <f>SUMIF('Report-PCSB-CF'!$C:$C,$B21,'Report-PCSB-CF'!O:O)</f>
        <v>166700.35828993053</v>
      </c>
      <c r="V21" s="54">
        <f>SUMIF('Report-PCSB-CF'!$C:$C,$B21,'Report-PCSB-CF'!P:P)</f>
        <v>344848.03678385413</v>
      </c>
      <c r="W21" s="56">
        <f t="shared" si="9"/>
        <v>678248.75336371525</v>
      </c>
      <c r="X21" s="139"/>
      <c r="Y21" s="37">
        <f t="shared" si="10"/>
        <v>2081433.9003906248</v>
      </c>
    </row>
    <row r="22" spans="1:25" ht="15" x14ac:dyDescent="0.25">
      <c r="A22" s="36"/>
      <c r="B22" s="1" t="s">
        <v>10</v>
      </c>
      <c r="C22" s="35"/>
      <c r="D22" s="54">
        <f>SUMIF('Report-PCSB-IS'!C:C,B22,'Report-PCSB-IS'!D:D)</f>
        <v>702239.02333333343</v>
      </c>
      <c r="E22"/>
      <c r="F22" s="54">
        <f>SUMIFS(Staff!E:E, Staff!I:I, "&gt;0", Staff!B:B, "7011 *")</f>
        <v>10</v>
      </c>
      <c r="G22" s="55"/>
      <c r="H22" s="54">
        <f>SUMIF('Report-PCSB-CF'!$C:$C,$B22,'Report-PCSB-CF'!E:E)</f>
        <v>0</v>
      </c>
      <c r="I22" s="54">
        <f>SUMIF('Report-PCSB-CF'!$C:$C,$B22,'Report-PCSB-CF'!F:F)</f>
        <v>62805.151041666664</v>
      </c>
      <c r="J22" s="54">
        <f>SUMIF('Report-PCSB-CF'!$C:$C,$B22,'Report-PCSB-CF'!G:G)</f>
        <v>62805.151041666664</v>
      </c>
      <c r="K22" s="56">
        <f t="shared" si="6"/>
        <v>125610.30208333333</v>
      </c>
      <c r="L22" s="54">
        <f>SUMIF('Report-PCSB-CF'!$C:$C,$B22,'Report-PCSB-CF'!H:H)</f>
        <v>62805.151041666664</v>
      </c>
      <c r="M22" s="54">
        <f>SUMIF('Report-PCSB-CF'!$C:$C,$B22,'Report-PCSB-CF'!I:I)</f>
        <v>62805.151041666664</v>
      </c>
      <c r="N22" s="54">
        <f>SUMIF('Report-PCSB-CF'!$C:$C,$B22,'Report-PCSB-CF'!J:J)</f>
        <v>62805.151041666664</v>
      </c>
      <c r="O22" s="56">
        <f t="shared" si="7"/>
        <v>188415.453125</v>
      </c>
      <c r="P22" s="54">
        <f>SUMIF('Report-PCSB-CF'!$C:$C,$B22,'Report-PCSB-CF'!K:K)</f>
        <v>62805.151041666664</v>
      </c>
      <c r="Q22" s="54">
        <f>SUMIF('Report-PCSB-CF'!$C:$C,$B22,'Report-PCSB-CF'!L:L)</f>
        <v>62805.151041666664</v>
      </c>
      <c r="R22" s="54">
        <f>SUMIF('Report-PCSB-CF'!$C:$C,$B22,'Report-PCSB-CF'!M:M)</f>
        <v>62805.151041666664</v>
      </c>
      <c r="S22" s="56">
        <f t="shared" si="8"/>
        <v>188415.453125</v>
      </c>
      <c r="T22" s="54">
        <f>SUMIF('Report-PCSB-CF'!$C:$C,$B22,'Report-PCSB-CF'!N:N)</f>
        <v>62805.151041666664</v>
      </c>
      <c r="U22" s="54">
        <f>SUMIF('Report-PCSB-CF'!$C:$C,$B22,'Report-PCSB-CF'!O:O)</f>
        <v>62805.151041666664</v>
      </c>
      <c r="V22" s="54">
        <f>SUMIF('Report-PCSB-CF'!$C:$C,$B22,'Report-PCSB-CF'!P:P)</f>
        <v>125610.30208333333</v>
      </c>
      <c r="W22" s="56">
        <f t="shared" si="9"/>
        <v>251220.60416666666</v>
      </c>
      <c r="X22" s="139"/>
      <c r="Y22" s="37">
        <f t="shared" si="10"/>
        <v>753661.8125</v>
      </c>
    </row>
    <row r="23" spans="1:25" ht="15" x14ac:dyDescent="0.25">
      <c r="A23" s="36"/>
      <c r="B23" s="1" t="s">
        <v>11</v>
      </c>
      <c r="C23" s="35"/>
      <c r="D23" s="54">
        <f>SUMIF('Report-PCSB-IS'!C:C,B23,'Report-PCSB-IS'!D:D)</f>
        <v>813479.44000000006</v>
      </c>
      <c r="E23"/>
      <c r="F23" s="54">
        <f>SUMIFS(Staff!E:E, Staff!I:I, "&gt;0", Staff!B:B, "7020 *")+SUMIFS(Staff!E:E, Staff!I:I, "&gt;0", Staff!B:B, "7030 *")+SUMIFS(Staff!E:E, Staff!I:I, "&gt;0", Staff!B:B, "7100 *")+SUMIFS(Staff!E:E, Staff!I:I, "&gt;0", Staff!B:B, "7110 *")</f>
        <v>10</v>
      </c>
      <c r="G23" s="55"/>
      <c r="H23" s="54">
        <f>SUMIF('Report-PCSB-CF'!$C:$C,$B23,'Report-PCSB-CF'!E:E)</f>
        <v>65506.135416666664</v>
      </c>
      <c r="I23" s="54">
        <f>SUMIF('Report-PCSB-CF'!$C:$C,$B23,'Report-PCSB-CF'!F:F)</f>
        <v>65506.135416666664</v>
      </c>
      <c r="J23" s="54">
        <f>SUMIF('Report-PCSB-CF'!$C:$C,$B23,'Report-PCSB-CF'!G:G)</f>
        <v>65506.135416666664</v>
      </c>
      <c r="K23" s="56">
        <f t="shared" si="6"/>
        <v>196518.40625</v>
      </c>
      <c r="L23" s="54">
        <f>SUMIF('Report-PCSB-CF'!$C:$C,$B23,'Report-PCSB-CF'!H:H)</f>
        <v>65506.135416666664</v>
      </c>
      <c r="M23" s="54">
        <f>SUMIF('Report-PCSB-CF'!$C:$C,$B23,'Report-PCSB-CF'!I:I)</f>
        <v>65506.135416666664</v>
      </c>
      <c r="N23" s="54">
        <f>SUMIF('Report-PCSB-CF'!$C:$C,$B23,'Report-PCSB-CF'!J:J)</f>
        <v>65506.135416666664</v>
      </c>
      <c r="O23" s="56">
        <f t="shared" si="7"/>
        <v>196518.40625</v>
      </c>
      <c r="P23" s="54">
        <f>SUMIF('Report-PCSB-CF'!$C:$C,$B23,'Report-PCSB-CF'!K:K)</f>
        <v>65506.135416666664</v>
      </c>
      <c r="Q23" s="54">
        <f>SUMIF('Report-PCSB-CF'!$C:$C,$B23,'Report-PCSB-CF'!L:L)</f>
        <v>65506.135416666664</v>
      </c>
      <c r="R23" s="54">
        <f>SUMIF('Report-PCSB-CF'!$C:$C,$B23,'Report-PCSB-CF'!M:M)</f>
        <v>65506.135416666664</v>
      </c>
      <c r="S23" s="56">
        <f t="shared" si="8"/>
        <v>196518.40625</v>
      </c>
      <c r="T23" s="54">
        <f>SUMIF('Report-PCSB-CF'!$C:$C,$B23,'Report-PCSB-CF'!N:N)</f>
        <v>65506.135416666664</v>
      </c>
      <c r="U23" s="54">
        <f>SUMIF('Report-PCSB-CF'!$C:$C,$B23,'Report-PCSB-CF'!O:O)</f>
        <v>65506.135416666664</v>
      </c>
      <c r="V23" s="54">
        <f>SUMIF('Report-PCSB-CF'!$C:$C,$B23,'Report-PCSB-CF'!P:P)</f>
        <v>65506.135416666664</v>
      </c>
      <c r="W23" s="56">
        <f t="shared" si="9"/>
        <v>196518.40625</v>
      </c>
      <c r="X23" s="139"/>
      <c r="Y23" s="37">
        <f t="shared" si="10"/>
        <v>786073.625</v>
      </c>
    </row>
    <row r="24" spans="1:25" ht="15" x14ac:dyDescent="0.25">
      <c r="A24" s="36"/>
      <c r="B24" s="1" t="s">
        <v>12</v>
      </c>
      <c r="C24" s="35"/>
      <c r="D24" s="54">
        <f>SUMIF('Report-PCSB-IS'!C:C,B24,'Report-PCSB-IS'!D:D)</f>
        <v>687232.54</v>
      </c>
      <c r="E24"/>
      <c r="F24" s="54">
        <f>SUMIFS(Staff!E:E, Staff!I:I, "&gt;0", Staff!B:B, "7130 *")+SUMIFS(Staff!E:E, Staff!I:I, "&gt;0", Staff!B:B, "7131 *")+SUMIFS(Staff!E:E, Staff!I:I, "&gt;0", Staff!B:B, "7140 *")+SUMIFS(Staff!E:E, Staff!I:I, "&gt;0", Staff!B:B, "7150 *")</f>
        <v>10</v>
      </c>
      <c r="G24" s="55"/>
      <c r="H24" s="54">
        <f>SUMIF('Report-PCSB-CF'!$C:$C,$B24,'Report-PCSB-CF'!E:E)</f>
        <v>62921.954427083328</v>
      </c>
      <c r="I24" s="54">
        <f>SUMIF('Report-PCSB-CF'!$C:$C,$B24,'Report-PCSB-CF'!F:F)</f>
        <v>62921.954427083328</v>
      </c>
      <c r="J24" s="54">
        <f>SUMIF('Report-PCSB-CF'!$C:$C,$B24,'Report-PCSB-CF'!G:G)</f>
        <v>62921.954427083328</v>
      </c>
      <c r="K24" s="56">
        <f t="shared" si="6"/>
        <v>188765.86328125</v>
      </c>
      <c r="L24" s="54">
        <f>SUMIF('Report-PCSB-CF'!$C:$C,$B24,'Report-PCSB-CF'!H:H)</f>
        <v>62921.954427083328</v>
      </c>
      <c r="M24" s="54">
        <f>SUMIF('Report-PCSB-CF'!$C:$C,$B24,'Report-PCSB-CF'!I:I)</f>
        <v>62921.954427083328</v>
      </c>
      <c r="N24" s="54">
        <f>SUMIF('Report-PCSB-CF'!$C:$C,$B24,'Report-PCSB-CF'!J:J)</f>
        <v>62921.954427083328</v>
      </c>
      <c r="O24" s="56">
        <f t="shared" si="7"/>
        <v>188765.86328125</v>
      </c>
      <c r="P24" s="54">
        <f>SUMIF('Report-PCSB-CF'!$C:$C,$B24,'Report-PCSB-CF'!K:K)</f>
        <v>62921.954427083328</v>
      </c>
      <c r="Q24" s="54">
        <f>SUMIF('Report-PCSB-CF'!$C:$C,$B24,'Report-PCSB-CF'!L:L)</f>
        <v>62921.954427083328</v>
      </c>
      <c r="R24" s="54">
        <f>SUMIF('Report-PCSB-CF'!$C:$C,$B24,'Report-PCSB-CF'!M:M)</f>
        <v>62921.954427083328</v>
      </c>
      <c r="S24" s="56">
        <f t="shared" si="8"/>
        <v>188765.86328125</v>
      </c>
      <c r="T24" s="54">
        <f>SUMIF('Report-PCSB-CF'!$C:$C,$B24,'Report-PCSB-CF'!N:N)</f>
        <v>62921.954427083328</v>
      </c>
      <c r="U24" s="54">
        <f>SUMIF('Report-PCSB-CF'!$C:$C,$B24,'Report-PCSB-CF'!O:O)</f>
        <v>62921.954427083328</v>
      </c>
      <c r="V24" s="54">
        <f>SUMIF('Report-PCSB-CF'!$C:$C,$B24,'Report-PCSB-CF'!P:P)</f>
        <v>62921.954427083328</v>
      </c>
      <c r="W24" s="56">
        <f t="shared" si="9"/>
        <v>188765.86328125</v>
      </c>
      <c r="X24" s="139"/>
      <c r="Y24" s="37">
        <f t="shared" si="10"/>
        <v>755063.453125</v>
      </c>
    </row>
    <row r="25" spans="1:25" ht="15" x14ac:dyDescent="0.25">
      <c r="A25" s="36"/>
      <c r="B25" s="1" t="s">
        <v>120</v>
      </c>
      <c r="C25" s="35"/>
      <c r="D25" s="54">
        <f>SUMIF('Report-PCSB-IS'!C:C,B25,'Report-PCSB-IS'!D:D)</f>
        <v>167000.08999999991</v>
      </c>
      <c r="E25"/>
      <c r="F25" s="54">
        <f>F18-SUM(F20:F24)</f>
        <v>7</v>
      </c>
      <c r="G25" s="55"/>
      <c r="H25" s="54">
        <f>SUMIF('Report-PCSB-CF'!$C:$C,$B25,'Report-PCSB-CF'!E:E)</f>
        <v>13600</v>
      </c>
      <c r="I25" s="54">
        <f>SUMIF('Report-PCSB-CF'!$C:$C,$B25,'Report-PCSB-CF'!F:F)</f>
        <v>13600</v>
      </c>
      <c r="J25" s="54">
        <f>SUMIF('Report-PCSB-CF'!$C:$C,$B25,'Report-PCSB-CF'!G:G)</f>
        <v>13600</v>
      </c>
      <c r="K25" s="56">
        <f t="shared" si="6"/>
        <v>40800</v>
      </c>
      <c r="L25" s="54">
        <f>SUMIF('Report-PCSB-CF'!$C:$C,$B25,'Report-PCSB-CF'!H:H)</f>
        <v>13600</v>
      </c>
      <c r="M25" s="54">
        <f>SUMIF('Report-PCSB-CF'!$C:$C,$B25,'Report-PCSB-CF'!I:I)</f>
        <v>13600</v>
      </c>
      <c r="N25" s="54">
        <f>SUMIF('Report-PCSB-CF'!$C:$C,$B25,'Report-PCSB-CF'!J:J)</f>
        <v>13600</v>
      </c>
      <c r="O25" s="56">
        <f t="shared" si="7"/>
        <v>40800</v>
      </c>
      <c r="P25" s="54">
        <f>SUMIF('Report-PCSB-CF'!$C:$C,$B25,'Report-PCSB-CF'!K:K)</f>
        <v>13600</v>
      </c>
      <c r="Q25" s="54">
        <f>SUMIF('Report-PCSB-CF'!$C:$C,$B25,'Report-PCSB-CF'!L:L)</f>
        <v>13600</v>
      </c>
      <c r="R25" s="54">
        <f>SUMIF('Report-PCSB-CF'!$C:$C,$B25,'Report-PCSB-CF'!M:M)</f>
        <v>13600</v>
      </c>
      <c r="S25" s="56">
        <f t="shared" si="8"/>
        <v>40800</v>
      </c>
      <c r="T25" s="54">
        <f>SUMIF('Report-PCSB-CF'!$C:$C,$B25,'Report-PCSB-CF'!N:N)</f>
        <v>13600</v>
      </c>
      <c r="U25" s="54">
        <f>SUMIF('Report-PCSB-CF'!$C:$C,$B25,'Report-PCSB-CF'!O:O)</f>
        <v>13600</v>
      </c>
      <c r="V25" s="54">
        <f>SUMIF('Report-PCSB-CF'!$C:$C,$B25,'Report-PCSB-CF'!P:P)</f>
        <v>13600</v>
      </c>
      <c r="W25" s="56">
        <f t="shared" si="9"/>
        <v>40800</v>
      </c>
      <c r="X25" s="139"/>
      <c r="Y25" s="37">
        <f t="shared" si="10"/>
        <v>163200</v>
      </c>
    </row>
    <row r="26" spans="1:25" x14ac:dyDescent="0.2">
      <c r="A26" s="36"/>
      <c r="B26" s="1" t="s">
        <v>121</v>
      </c>
      <c r="C26" s="35"/>
      <c r="D26" s="54">
        <f>SUMIF('Report-PCSB-IS'!C:C,B26,'Report-PCSB-IS'!D:D)</f>
        <v>968561.10474865721</v>
      </c>
      <c r="E26" s="55"/>
      <c r="F26" s="137" t="s">
        <v>294</v>
      </c>
      <c r="G26" s="55"/>
      <c r="H26" s="54">
        <f>SUMIF('Report-PCSB-CF'!$C:$C,$B26,'Report-PCSB-CF'!E:E)</f>
        <v>81870.104345703119</v>
      </c>
      <c r="I26" s="54">
        <f>SUMIF('Report-PCSB-CF'!$C:$C,$B26,'Report-PCSB-CF'!F:F)</f>
        <v>86387.729345703119</v>
      </c>
      <c r="J26" s="54">
        <f>SUMIF('Report-PCSB-CF'!$C:$C,$B26,'Report-PCSB-CF'!G:G)</f>
        <v>78973.912158203122</v>
      </c>
      <c r="K26" s="56">
        <f t="shared" si="6"/>
        <v>247231.74584960938</v>
      </c>
      <c r="L26" s="54">
        <f>SUMIF('Report-PCSB-CF'!$C:$C,$B26,'Report-PCSB-CF'!H:H)</f>
        <v>77166.862158203119</v>
      </c>
      <c r="M26" s="54">
        <f>SUMIF('Report-PCSB-CF'!$C:$C,$B26,'Report-PCSB-CF'!I:I)</f>
        <v>75991.051611328119</v>
      </c>
      <c r="N26" s="54">
        <f>SUMIF('Report-PCSB-CF'!$C:$C,$B26,'Report-PCSB-CF'!J:J)</f>
        <v>75991.051611328119</v>
      </c>
      <c r="O26" s="56">
        <f t="shared" si="7"/>
        <v>229148.96538085936</v>
      </c>
      <c r="P26" s="54">
        <f>SUMIF('Report-PCSB-CF'!$C:$C,$B26,'Report-PCSB-CF'!K:K)</f>
        <v>87736.876611328131</v>
      </c>
      <c r="Q26" s="54">
        <f>SUMIF('Report-PCSB-CF'!$C:$C,$B26,'Report-PCSB-CF'!L:L)</f>
        <v>82315.726611328122</v>
      </c>
      <c r="R26" s="54">
        <f>SUMIF('Report-PCSB-CF'!$C:$C,$B26,'Report-PCSB-CF'!M:M)</f>
        <v>76894.576611328128</v>
      </c>
      <c r="S26" s="56">
        <f t="shared" si="8"/>
        <v>246947.17983398435</v>
      </c>
      <c r="T26" s="54">
        <f>SUMIF('Report-PCSB-CF'!$C:$C,$B26,'Report-PCSB-CF'!N:N)</f>
        <v>75991.051611328119</v>
      </c>
      <c r="U26" s="54">
        <f>SUMIF('Report-PCSB-CF'!$C:$C,$B26,'Report-PCSB-CF'!O:O)</f>
        <v>79518.483251953119</v>
      </c>
      <c r="V26" s="54">
        <f>SUMIF('Report-PCSB-CF'!$C:$C,$B26,'Report-PCSB-CF'!P:P)</f>
        <v>81870.104345703119</v>
      </c>
      <c r="W26" s="56">
        <f t="shared" si="9"/>
        <v>237379.63920898436</v>
      </c>
      <c r="X26" s="139"/>
      <c r="Y26" s="38">
        <f t="shared" si="10"/>
        <v>960707.53027343738</v>
      </c>
    </row>
    <row r="27" spans="1:25" x14ac:dyDescent="0.2">
      <c r="A27" s="1"/>
      <c r="B27" s="46" t="s">
        <v>13</v>
      </c>
      <c r="C27" s="35"/>
      <c r="D27" s="118">
        <f>SUM(D20:D26)</f>
        <v>5765222.4447486568</v>
      </c>
      <c r="E27" s="63"/>
      <c r="F27" s="61">
        <f>SUM(F26:F26)</f>
        <v>0</v>
      </c>
      <c r="G27" s="63"/>
      <c r="H27" s="118">
        <f>SUM(H20:H26)</f>
        <v>292694.58481445315</v>
      </c>
      <c r="I27" s="118">
        <f>SUM(I20:I26)</f>
        <v>479321.71860351553</v>
      </c>
      <c r="J27" s="118">
        <f>SUM(J20:J26)</f>
        <v>478002.26133355033</v>
      </c>
      <c r="K27" s="118">
        <f>SUM(H27:J27)</f>
        <v>1250018.5647515189</v>
      </c>
      <c r="L27" s="118">
        <f>SUM(L20:L26)</f>
        <v>469320.21133355028</v>
      </c>
      <c r="M27" s="118">
        <f>SUM(M20:M26)</f>
        <v>468144.40078667528</v>
      </c>
      <c r="N27" s="118">
        <f>SUM(N20:N26)</f>
        <v>475019.40078667528</v>
      </c>
      <c r="O27" s="118">
        <f>SUM(L27:N27)</f>
        <v>1412484.0129069008</v>
      </c>
      <c r="P27" s="118">
        <f>SUM(P20:P26)</f>
        <v>479890.22578667535</v>
      </c>
      <c r="Q27" s="118">
        <f>SUM(Q20:Q26)</f>
        <v>474469.07578667533</v>
      </c>
      <c r="R27" s="118">
        <f>SUM(R20:R26)</f>
        <v>475922.9257866753</v>
      </c>
      <c r="S27" s="118">
        <f>SUM(P27:R27)</f>
        <v>1430282.227360026</v>
      </c>
      <c r="T27" s="118">
        <f>SUM(T20:T26)</f>
        <v>468144.40078667528</v>
      </c>
      <c r="U27" s="118">
        <f>SUM(U20:U26)</f>
        <v>471671.83242730028</v>
      </c>
      <c r="V27" s="118">
        <f>SUM(V20:V26)</f>
        <v>714976.28305664065</v>
      </c>
      <c r="W27" s="118">
        <f>SUM(T27:V27)</f>
        <v>1654792.5162706161</v>
      </c>
      <c r="X27" s="140"/>
      <c r="Y27" s="115">
        <f t="shared" si="10"/>
        <v>5747577.3212890616</v>
      </c>
    </row>
    <row r="28" spans="1:25" x14ac:dyDescent="0.2">
      <c r="A28" s="1"/>
      <c r="C28" s="35"/>
      <c r="D28" s="120"/>
      <c r="E28" s="50"/>
      <c r="F28" s="50"/>
      <c r="G28" s="50"/>
      <c r="H28" s="48"/>
      <c r="I28" s="48"/>
      <c r="J28" s="48"/>
      <c r="K28" s="48"/>
      <c r="L28" s="48"/>
      <c r="M28" s="48"/>
      <c r="N28" s="48"/>
      <c r="O28" s="48"/>
      <c r="P28" s="48"/>
      <c r="Q28" s="48"/>
      <c r="R28" s="48"/>
      <c r="S28" s="48"/>
      <c r="T28" s="48"/>
      <c r="U28" s="48"/>
      <c r="V28" s="48"/>
      <c r="W28" s="48"/>
      <c r="X28" s="139"/>
      <c r="Y28" s="37"/>
    </row>
    <row r="29" spans="1:25" ht="13.5" x14ac:dyDescent="0.25">
      <c r="A29" s="53" t="s">
        <v>14</v>
      </c>
      <c r="B29" s="1"/>
      <c r="C29" s="35"/>
      <c r="D29" s="55"/>
      <c r="F29" s="1"/>
      <c r="H29" s="142"/>
      <c r="I29" s="142"/>
      <c r="J29" s="142"/>
      <c r="K29" s="142"/>
      <c r="L29" s="142"/>
      <c r="M29" s="142"/>
      <c r="N29" s="142"/>
      <c r="O29" s="142"/>
      <c r="P29" s="142"/>
      <c r="Q29" s="142"/>
      <c r="R29" s="142"/>
      <c r="S29" s="142"/>
      <c r="T29" s="142"/>
      <c r="U29" s="142"/>
      <c r="V29" s="142"/>
      <c r="W29" s="142"/>
      <c r="X29" s="139"/>
      <c r="Y29" s="37"/>
    </row>
    <row r="30" spans="1:25" x14ac:dyDescent="0.2">
      <c r="A30" s="36"/>
      <c r="B30" s="1" t="s">
        <v>122</v>
      </c>
      <c r="C30" s="35"/>
      <c r="D30" s="54">
        <f>SUMIF('Report-PCSB-IS'!C:C,B30,'Report-PCSB-IS'!D:D)</f>
        <v>62806.468593750003</v>
      </c>
      <c r="E30" s="55"/>
      <c r="F30" s="55"/>
      <c r="G30" s="55"/>
      <c r="H30" s="54">
        <f>SUMIF('Report-PCSB-CF'!$C:$C,$B30,'Report-PCSB-CF'!E:E)</f>
        <v>954.0400390625</v>
      </c>
      <c r="I30" s="54">
        <f>SUMIF('Report-PCSB-CF'!$C:$C,$B30,'Report-PCSB-CF'!F:F)</f>
        <v>954.0400390625</v>
      </c>
      <c r="J30" s="54">
        <f>SUMIF('Report-PCSB-CF'!$C:$C,$B30,'Report-PCSB-CF'!G:G)</f>
        <v>7431.810872395833</v>
      </c>
      <c r="K30" s="56">
        <f t="shared" ref="K30:K35" si="11">SUM(H30:J30)</f>
        <v>9339.8909505208321</v>
      </c>
      <c r="L30" s="54">
        <f>SUMIF('Report-PCSB-CF'!$C:$C,$B30,'Report-PCSB-CF'!H:H)</f>
        <v>6477.770833333333</v>
      </c>
      <c r="M30" s="54">
        <f>SUMIF('Report-PCSB-CF'!$C:$C,$B30,'Report-PCSB-CF'!I:I)</f>
        <v>6477.770833333333</v>
      </c>
      <c r="N30" s="54">
        <f>SUMIF('Report-PCSB-CF'!$C:$C,$B30,'Report-PCSB-CF'!J:J)</f>
        <v>6477.770833333333</v>
      </c>
      <c r="O30" s="56">
        <f t="shared" ref="O30:O35" si="12">SUM(L30:N30)</f>
        <v>19433.3125</v>
      </c>
      <c r="P30" s="54">
        <f>SUMIF('Report-PCSB-CF'!$C:$C,$B30,'Report-PCSB-CF'!K:K)</f>
        <v>6477.770833333333</v>
      </c>
      <c r="Q30" s="54">
        <f>SUMIF('Report-PCSB-CF'!$C:$C,$B30,'Report-PCSB-CF'!L:L)</f>
        <v>6477.770833333333</v>
      </c>
      <c r="R30" s="54">
        <f>SUMIF('Report-PCSB-CF'!$C:$C,$B30,'Report-PCSB-CF'!M:M)</f>
        <v>6477.770833333333</v>
      </c>
      <c r="S30" s="56">
        <f t="shared" ref="S30:S35" si="13">SUM(P30:R30)</f>
        <v>19433.3125</v>
      </c>
      <c r="T30" s="54">
        <f>SUMIF('Report-PCSB-CF'!$C:$C,$B30,'Report-PCSB-CF'!N:N)</f>
        <v>6477.770833333333</v>
      </c>
      <c r="U30" s="54">
        <f>SUMIF('Report-PCSB-CF'!$C:$C,$B30,'Report-PCSB-CF'!O:O)</f>
        <v>6477.770833333333</v>
      </c>
      <c r="V30" s="54">
        <f>SUMIF('Report-PCSB-CF'!$C:$C,$B30,'Report-PCSB-CF'!P:P)</f>
        <v>0</v>
      </c>
      <c r="W30" s="56">
        <f t="shared" ref="W30:W35" si="14">SUM(T30:V30)</f>
        <v>12955.541666666666</v>
      </c>
      <c r="X30" s="139"/>
      <c r="Y30" s="37">
        <f t="shared" ref="Y30:Y35" si="15">SUM(K30,O30,S30,W30)</f>
        <v>61162.057617187493</v>
      </c>
    </row>
    <row r="31" spans="1:25" x14ac:dyDescent="0.2">
      <c r="A31" s="36"/>
      <c r="B31" s="1" t="s">
        <v>123</v>
      </c>
      <c r="C31" s="35"/>
      <c r="D31" s="54">
        <f>SUMIF('Report-PCSB-IS'!C:C,B31,'Report-PCSB-IS'!D:D)</f>
        <v>75000.003750000003</v>
      </c>
      <c r="E31" s="55"/>
      <c r="F31" s="55"/>
      <c r="G31" s="55"/>
      <c r="H31" s="54">
        <f>SUMIF('Report-PCSB-CF'!$C:$C,$B31,'Report-PCSB-CF'!E:E)</f>
        <v>0</v>
      </c>
      <c r="I31" s="54">
        <f>SUMIF('Report-PCSB-CF'!$C:$C,$B31,'Report-PCSB-CF'!F:F)</f>
        <v>0</v>
      </c>
      <c r="J31" s="54">
        <f>SUMIF('Report-PCSB-CF'!$C:$C,$B31,'Report-PCSB-CF'!G:G)</f>
        <v>7724.1197916666661</v>
      </c>
      <c r="K31" s="56">
        <f t="shared" si="11"/>
        <v>7724.1197916666661</v>
      </c>
      <c r="L31" s="54">
        <f>SUMIF('Report-PCSB-CF'!$C:$C,$B31,'Report-PCSB-CF'!H:H)</f>
        <v>7724.1197916666661</v>
      </c>
      <c r="M31" s="54">
        <f>SUMIF('Report-PCSB-CF'!$C:$C,$B31,'Report-PCSB-CF'!I:I)</f>
        <v>7724.1197916666661</v>
      </c>
      <c r="N31" s="54">
        <f>SUMIF('Report-PCSB-CF'!$C:$C,$B31,'Report-PCSB-CF'!J:J)</f>
        <v>7724.1197916666661</v>
      </c>
      <c r="O31" s="56">
        <f t="shared" si="12"/>
        <v>23172.359375</v>
      </c>
      <c r="P31" s="54">
        <f>SUMIF('Report-PCSB-CF'!$C:$C,$B31,'Report-PCSB-CF'!K:K)</f>
        <v>7724.1197916666661</v>
      </c>
      <c r="Q31" s="54">
        <f>SUMIF('Report-PCSB-CF'!$C:$C,$B31,'Report-PCSB-CF'!L:L)</f>
        <v>7724.1197916666661</v>
      </c>
      <c r="R31" s="54">
        <f>SUMIF('Report-PCSB-CF'!$C:$C,$B31,'Report-PCSB-CF'!M:M)</f>
        <v>7724.1197916666661</v>
      </c>
      <c r="S31" s="56">
        <f t="shared" si="13"/>
        <v>23172.359375</v>
      </c>
      <c r="T31" s="54">
        <f>SUMIF('Report-PCSB-CF'!$C:$C,$B31,'Report-PCSB-CF'!N:N)</f>
        <v>7724.1197916666661</v>
      </c>
      <c r="U31" s="54">
        <f>SUMIF('Report-PCSB-CF'!$C:$C,$B31,'Report-PCSB-CF'!O:O)</f>
        <v>7724.1197916666661</v>
      </c>
      <c r="V31" s="54">
        <f>SUMIF('Report-PCSB-CF'!$C:$C,$B31,'Report-PCSB-CF'!P:P)</f>
        <v>0</v>
      </c>
      <c r="W31" s="56">
        <f t="shared" si="14"/>
        <v>15448.239583333332</v>
      </c>
      <c r="X31" s="139"/>
      <c r="Y31" s="37">
        <f t="shared" si="15"/>
        <v>69517.078125</v>
      </c>
    </row>
    <row r="32" spans="1:25" x14ac:dyDescent="0.2">
      <c r="A32" s="36"/>
      <c r="B32" s="1" t="s">
        <v>15</v>
      </c>
      <c r="C32" s="35"/>
      <c r="D32" s="54">
        <f>SUMIF('Report-PCSB-IS'!C:C,B32,'Report-PCSB-IS'!D:D)</f>
        <v>318000.00414062501</v>
      </c>
      <c r="E32" s="55"/>
      <c r="F32" s="55"/>
      <c r="G32" s="55"/>
      <c r="H32" s="54">
        <f>SUMIF('Report-PCSB-CF'!$C:$C,$B32,'Report-PCSB-CF'!E:E)</f>
        <v>0</v>
      </c>
      <c r="I32" s="54">
        <f>SUMIF('Report-PCSB-CF'!$C:$C,$B32,'Report-PCSB-CF'!F:F)</f>
        <v>0</v>
      </c>
      <c r="J32" s="54">
        <f>SUMIF('Report-PCSB-CF'!$C:$C,$B32,'Report-PCSB-CF'!G:G)</f>
        <v>32203.654513888887</v>
      </c>
      <c r="K32" s="56">
        <f t="shared" si="11"/>
        <v>32203.654513888887</v>
      </c>
      <c r="L32" s="54">
        <f>SUMIF('Report-PCSB-CF'!$C:$C,$B32,'Report-PCSB-CF'!H:H)</f>
        <v>32203.654513888887</v>
      </c>
      <c r="M32" s="54">
        <f>SUMIF('Report-PCSB-CF'!$C:$C,$B32,'Report-PCSB-CF'!I:I)</f>
        <v>32203.654513888887</v>
      </c>
      <c r="N32" s="54">
        <f>SUMIF('Report-PCSB-CF'!$C:$C,$B32,'Report-PCSB-CF'!J:J)</f>
        <v>32203.654513888887</v>
      </c>
      <c r="O32" s="56">
        <f t="shared" si="12"/>
        <v>96610.963541666657</v>
      </c>
      <c r="P32" s="54">
        <f>SUMIF('Report-PCSB-CF'!$C:$C,$B32,'Report-PCSB-CF'!K:K)</f>
        <v>32203.654513888887</v>
      </c>
      <c r="Q32" s="54">
        <f>SUMIF('Report-PCSB-CF'!$C:$C,$B32,'Report-PCSB-CF'!L:L)</f>
        <v>32203.654513888887</v>
      </c>
      <c r="R32" s="54">
        <f>SUMIF('Report-PCSB-CF'!$C:$C,$B32,'Report-PCSB-CF'!M:M)</f>
        <v>32203.654513888887</v>
      </c>
      <c r="S32" s="56">
        <f t="shared" si="13"/>
        <v>96610.963541666657</v>
      </c>
      <c r="T32" s="54">
        <f>SUMIF('Report-PCSB-CF'!$C:$C,$B32,'Report-PCSB-CF'!N:N)</f>
        <v>32203.654513888887</v>
      </c>
      <c r="U32" s="54">
        <f>SUMIF('Report-PCSB-CF'!$C:$C,$B32,'Report-PCSB-CF'!O:O)</f>
        <v>32203.654513888887</v>
      </c>
      <c r="V32" s="54">
        <f>SUMIF('Report-PCSB-CF'!$C:$C,$B32,'Report-PCSB-CF'!P:P)</f>
        <v>0</v>
      </c>
      <c r="W32" s="56">
        <f t="shared" si="14"/>
        <v>64407.309027777774</v>
      </c>
      <c r="X32" s="139"/>
      <c r="Y32" s="37">
        <f t="shared" si="15"/>
        <v>289832.89062499994</v>
      </c>
    </row>
    <row r="33" spans="1:25" x14ac:dyDescent="0.2">
      <c r="A33" s="36"/>
      <c r="B33" s="36" t="s">
        <v>28</v>
      </c>
      <c r="C33" s="35"/>
      <c r="D33" s="54">
        <f>SUMIF('Report-PCSB-IS'!C:C,B33,'Report-PCSB-IS'!D:D)</f>
        <v>92000.002363281252</v>
      </c>
      <c r="E33" s="55"/>
      <c r="F33" s="55"/>
      <c r="G33" s="55"/>
      <c r="H33" s="54">
        <f>SUMIF('Report-PCSB-CF'!$C:$C,$B33,'Report-PCSB-CF'!E:E)</f>
        <v>0</v>
      </c>
      <c r="I33" s="54">
        <f>SUMIF('Report-PCSB-CF'!$C:$C,$B33,'Report-PCSB-CF'!F:F)</f>
        <v>0</v>
      </c>
      <c r="J33" s="54">
        <f>SUMIF('Report-PCSB-CF'!$C:$C,$B33,'Report-PCSB-CF'!G:G)</f>
        <v>11095.555555555555</v>
      </c>
      <c r="K33" s="56">
        <f t="shared" si="11"/>
        <v>11095.555555555555</v>
      </c>
      <c r="L33" s="54">
        <f>SUMIF('Report-PCSB-CF'!$C:$C,$B33,'Report-PCSB-CF'!H:H)</f>
        <v>11095.555555555555</v>
      </c>
      <c r="M33" s="54">
        <f>SUMIF('Report-PCSB-CF'!$C:$C,$B33,'Report-PCSB-CF'!I:I)</f>
        <v>11095.555555555555</v>
      </c>
      <c r="N33" s="54">
        <f>SUMIF('Report-PCSB-CF'!$C:$C,$B33,'Report-PCSB-CF'!J:J)</f>
        <v>11095.555555555555</v>
      </c>
      <c r="O33" s="56">
        <f t="shared" si="12"/>
        <v>33286.666666666664</v>
      </c>
      <c r="P33" s="54">
        <f>SUMIF('Report-PCSB-CF'!$C:$C,$B33,'Report-PCSB-CF'!K:K)</f>
        <v>11095.555555555555</v>
      </c>
      <c r="Q33" s="54">
        <f>SUMIF('Report-PCSB-CF'!$C:$C,$B33,'Report-PCSB-CF'!L:L)</f>
        <v>11095.555555555555</v>
      </c>
      <c r="R33" s="54">
        <f>SUMIF('Report-PCSB-CF'!$C:$C,$B33,'Report-PCSB-CF'!M:M)</f>
        <v>11095.555555555555</v>
      </c>
      <c r="S33" s="56">
        <f t="shared" si="13"/>
        <v>33286.666666666664</v>
      </c>
      <c r="T33" s="54">
        <f>SUMIF('Report-PCSB-CF'!$C:$C,$B33,'Report-PCSB-CF'!N:N)</f>
        <v>11095.555555555555</v>
      </c>
      <c r="U33" s="54">
        <f>SUMIF('Report-PCSB-CF'!$C:$C,$B33,'Report-PCSB-CF'!O:O)</f>
        <v>11095.555555555555</v>
      </c>
      <c r="V33" s="54">
        <f>SUMIF('Report-PCSB-CF'!$C:$C,$B33,'Report-PCSB-CF'!P:P)</f>
        <v>0</v>
      </c>
      <c r="W33" s="56">
        <f t="shared" si="14"/>
        <v>22191.111111111109</v>
      </c>
      <c r="X33" s="139"/>
      <c r="Y33" s="37">
        <f>SUM(K33,O33,S33,W33)</f>
        <v>99859.999999999985</v>
      </c>
    </row>
    <row r="34" spans="1:25" x14ac:dyDescent="0.2">
      <c r="A34" s="36"/>
      <c r="B34" s="1" t="s">
        <v>124</v>
      </c>
      <c r="C34" s="35"/>
      <c r="D34" s="54">
        <f>SUMIF('Report-PCSB-IS'!C:C,B34,'Report-PCSB-IS'!D:D)</f>
        <v>315716.89007324219</v>
      </c>
      <c r="E34" s="55"/>
      <c r="F34" s="55"/>
      <c r="G34" s="55"/>
      <c r="H34" s="54">
        <f>SUMIF('Report-PCSB-CF'!$C:$C,$B34,'Report-PCSB-CF'!E:E)</f>
        <v>20397.96875</v>
      </c>
      <c r="I34" s="54">
        <f>SUMIF('Report-PCSB-CF'!$C:$C,$B34,'Report-PCSB-CF'!F:F)</f>
        <v>20397.96875</v>
      </c>
      <c r="J34" s="54">
        <f>SUMIF('Report-PCSB-CF'!$C:$C,$B34,'Report-PCSB-CF'!G:G)</f>
        <v>32124.678776041666</v>
      </c>
      <c r="K34" s="56">
        <f t="shared" si="11"/>
        <v>72920.616276041663</v>
      </c>
      <c r="L34" s="54">
        <f>SUMIF('Report-PCSB-CF'!$C:$C,$B34,'Report-PCSB-CF'!H:H)</f>
        <v>29292.210026041666</v>
      </c>
      <c r="M34" s="54">
        <f>SUMIF('Report-PCSB-CF'!$C:$C,$B34,'Report-PCSB-CF'!I:I)</f>
        <v>25779.110026041664</v>
      </c>
      <c r="N34" s="54">
        <f>SUMIF('Report-PCSB-CF'!$C:$C,$B34,'Report-PCSB-CF'!J:J)</f>
        <v>25779.110026041664</v>
      </c>
      <c r="O34" s="56">
        <f t="shared" si="12"/>
        <v>80850.430078125006</v>
      </c>
      <c r="P34" s="54">
        <f>SUMIF('Report-PCSB-CF'!$C:$C,$B34,'Report-PCSB-CF'!K:K)</f>
        <v>25779.110026041664</v>
      </c>
      <c r="Q34" s="54">
        <f>SUMIF('Report-PCSB-CF'!$C:$C,$B34,'Report-PCSB-CF'!L:L)</f>
        <v>25779.110026041664</v>
      </c>
      <c r="R34" s="54">
        <f>SUMIF('Report-PCSB-CF'!$C:$C,$B34,'Report-PCSB-CF'!M:M)</f>
        <v>25779.110026041664</v>
      </c>
      <c r="S34" s="56">
        <f t="shared" si="13"/>
        <v>77337.330078125</v>
      </c>
      <c r="T34" s="54">
        <f>SUMIF('Report-PCSB-CF'!$C:$C,$B34,'Report-PCSB-CF'!N:N)</f>
        <v>25779.110026041664</v>
      </c>
      <c r="U34" s="54">
        <f>SUMIF('Report-PCSB-CF'!$C:$C,$B34,'Report-PCSB-CF'!O:O)</f>
        <v>36318.41002604166</v>
      </c>
      <c r="V34" s="54">
        <f>SUMIF('Report-PCSB-CF'!$C:$C,$B34,'Report-PCSB-CF'!P:P)</f>
        <v>17565.5</v>
      </c>
      <c r="W34" s="56">
        <f t="shared" si="14"/>
        <v>79663.020052083331</v>
      </c>
      <c r="X34" s="139"/>
      <c r="Y34" s="38">
        <f t="shared" si="15"/>
        <v>310771.396484375</v>
      </c>
    </row>
    <row r="35" spans="1:25" x14ac:dyDescent="0.2">
      <c r="A35" s="1"/>
      <c r="B35" s="46" t="s">
        <v>16</v>
      </c>
      <c r="C35" s="35"/>
      <c r="D35" s="118">
        <f>SUM(D30:D34)</f>
        <v>863523.36892089853</v>
      </c>
      <c r="E35" s="48"/>
      <c r="F35" s="48"/>
      <c r="G35" s="48"/>
      <c r="H35" s="47">
        <f>SUM(H30:H34)</f>
        <v>21352.0087890625</v>
      </c>
      <c r="I35" s="47">
        <f>SUM(I30:I34)</f>
        <v>21352.0087890625</v>
      </c>
      <c r="J35" s="47">
        <f>SUM(J30:J34)</f>
        <v>90579.819509548615</v>
      </c>
      <c r="K35" s="47">
        <f t="shared" si="11"/>
        <v>133283.8370876736</v>
      </c>
      <c r="L35" s="47">
        <f>SUM(L30:L34)</f>
        <v>86793.310720486115</v>
      </c>
      <c r="M35" s="47">
        <f>SUM(M30:M34)</f>
        <v>83280.210720486109</v>
      </c>
      <c r="N35" s="47">
        <f>SUM(N30:N34)</f>
        <v>83280.210720486109</v>
      </c>
      <c r="O35" s="47">
        <f t="shared" si="12"/>
        <v>253353.73216145835</v>
      </c>
      <c r="P35" s="47">
        <f>SUM(P30:P34)</f>
        <v>83280.210720486109</v>
      </c>
      <c r="Q35" s="47">
        <f>SUM(Q30:Q34)</f>
        <v>83280.210720486109</v>
      </c>
      <c r="R35" s="47">
        <f>SUM(R30:R34)</f>
        <v>83280.210720486109</v>
      </c>
      <c r="S35" s="47">
        <f t="shared" si="13"/>
        <v>249840.63216145831</v>
      </c>
      <c r="T35" s="47">
        <f>SUM(T30:T34)</f>
        <v>83280.210720486109</v>
      </c>
      <c r="U35" s="47">
        <f>SUM(U30:U34)</f>
        <v>93819.510720486112</v>
      </c>
      <c r="V35" s="47">
        <f>SUM(V30:V34)</f>
        <v>17565.5</v>
      </c>
      <c r="W35" s="47">
        <f t="shared" si="14"/>
        <v>194665.22144097224</v>
      </c>
      <c r="X35" s="139"/>
      <c r="Y35" s="37">
        <f t="shared" si="15"/>
        <v>831143.4228515625</v>
      </c>
    </row>
    <row r="36" spans="1:25" x14ac:dyDescent="0.2">
      <c r="A36" s="43"/>
      <c r="B36" s="43"/>
      <c r="C36" s="35"/>
      <c r="D36" s="56"/>
      <c r="F36" s="1"/>
      <c r="H36" s="143"/>
      <c r="I36" s="143"/>
      <c r="J36" s="143"/>
      <c r="K36" s="143"/>
      <c r="L36" s="143"/>
      <c r="M36" s="143"/>
      <c r="N36" s="143"/>
      <c r="O36" s="143"/>
      <c r="P36" s="143"/>
      <c r="Q36" s="143"/>
      <c r="R36" s="143"/>
      <c r="S36" s="143"/>
      <c r="T36" s="143"/>
      <c r="U36" s="143"/>
      <c r="V36" s="143"/>
      <c r="W36" s="143"/>
      <c r="X36" s="139"/>
      <c r="Y36" s="37"/>
    </row>
    <row r="37" spans="1:25" ht="13.5" x14ac:dyDescent="0.25">
      <c r="A37" s="57" t="s">
        <v>17</v>
      </c>
      <c r="B37" s="36"/>
      <c r="C37" s="35"/>
      <c r="D37" s="56"/>
      <c r="E37" s="55"/>
      <c r="F37" s="55"/>
      <c r="G37" s="55"/>
      <c r="H37" s="56"/>
      <c r="I37" s="56"/>
      <c r="J37" s="56"/>
      <c r="K37" s="56"/>
      <c r="L37" s="56"/>
      <c r="M37" s="56"/>
      <c r="N37" s="56"/>
      <c r="O37" s="56"/>
      <c r="P37" s="56"/>
      <c r="Q37" s="56"/>
      <c r="R37" s="56"/>
      <c r="S37" s="56"/>
      <c r="T37" s="56"/>
      <c r="U37" s="56"/>
      <c r="V37" s="56"/>
      <c r="W37" s="56"/>
      <c r="X37" s="139"/>
      <c r="Y37" s="37"/>
    </row>
    <row r="38" spans="1:25" x14ac:dyDescent="0.2">
      <c r="A38" s="36"/>
      <c r="B38" s="36" t="s">
        <v>18</v>
      </c>
      <c r="C38" s="35"/>
      <c r="D38" s="54">
        <f>SUMIF('Report-PCSB-IS'!C:C,B38,'Report-PCSB-IS'!D:D)</f>
        <v>0</v>
      </c>
      <c r="E38" s="55"/>
      <c r="F38" s="55"/>
      <c r="G38" s="55"/>
      <c r="H38" s="54">
        <f>SUMIF('Report-PCSB-CF'!$C:$C,$B38,'Report-PCSB-CF'!E:E)</f>
        <v>0</v>
      </c>
      <c r="I38" s="54">
        <f>SUMIF('Report-PCSB-CF'!$C:$C,$B38,'Report-PCSB-CF'!F:F)</f>
        <v>0</v>
      </c>
      <c r="J38" s="54">
        <f>SUMIF('Report-PCSB-CF'!$C:$C,$B38,'Report-PCSB-CF'!G:G)</f>
        <v>0</v>
      </c>
      <c r="K38" s="56">
        <f t="shared" ref="K38:K43" si="16">SUM(H38:J38)</f>
        <v>0</v>
      </c>
      <c r="L38" s="54">
        <f>SUMIF('Report-PCSB-CF'!$C:$C,$B38,'Report-PCSB-CF'!H:H)</f>
        <v>0</v>
      </c>
      <c r="M38" s="54">
        <f>SUMIF('Report-PCSB-CF'!$C:$C,$B38,'Report-PCSB-CF'!I:I)</f>
        <v>0</v>
      </c>
      <c r="N38" s="54">
        <f>SUMIF('Report-PCSB-CF'!$C:$C,$B38,'Report-PCSB-CF'!J:J)</f>
        <v>0</v>
      </c>
      <c r="O38" s="56">
        <f t="shared" ref="O38:O43" si="17">SUM(L38:N38)</f>
        <v>0</v>
      </c>
      <c r="P38" s="54">
        <f>SUMIF('Report-PCSB-CF'!$C:$C,$B38,'Report-PCSB-CF'!K:K)</f>
        <v>0</v>
      </c>
      <c r="Q38" s="54">
        <f>SUMIF('Report-PCSB-CF'!$C:$C,$B38,'Report-PCSB-CF'!L:L)</f>
        <v>0</v>
      </c>
      <c r="R38" s="54">
        <f>SUMIF('Report-PCSB-CF'!$C:$C,$B38,'Report-PCSB-CF'!M:M)</f>
        <v>0</v>
      </c>
      <c r="S38" s="56">
        <f t="shared" ref="S38:S43" si="18">SUM(P38:R38)</f>
        <v>0</v>
      </c>
      <c r="T38" s="54">
        <f>SUMIF('Report-PCSB-CF'!$C:$C,$B38,'Report-PCSB-CF'!N:N)</f>
        <v>0</v>
      </c>
      <c r="U38" s="54">
        <f>SUMIF('Report-PCSB-CF'!$C:$C,$B38,'Report-PCSB-CF'!O:O)</f>
        <v>0</v>
      </c>
      <c r="V38" s="54">
        <f>SUMIF('Report-PCSB-CF'!$C:$C,$B38,'Report-PCSB-CF'!P:P)</f>
        <v>0</v>
      </c>
      <c r="W38" s="56">
        <f t="shared" ref="W38:W43" si="19">SUM(T38:V38)</f>
        <v>0</v>
      </c>
      <c r="X38" s="139"/>
      <c r="Y38" s="37">
        <f t="shared" ref="Y38:Y44" si="20">SUM(K38,O38,S38,W38)</f>
        <v>0</v>
      </c>
    </row>
    <row r="39" spans="1:25" x14ac:dyDescent="0.2">
      <c r="A39" s="36"/>
      <c r="B39" s="36" t="s">
        <v>108</v>
      </c>
      <c r="C39" s="35"/>
      <c r="D39" s="64">
        <f>SUMIF('Report-PCSB-IS'!C:C,B39,'Report-PCSB-IS'!D:D)</f>
        <v>380838.91281249997</v>
      </c>
      <c r="E39" s="55"/>
      <c r="F39" s="55"/>
      <c r="G39" s="55"/>
      <c r="H39" s="64">
        <f>SUMIF('Report-PCSB-CF'!$C:$C,$B39,'Report-PCSB-CF'!E:E)</f>
        <v>31729.966389973957</v>
      </c>
      <c r="I39" s="64">
        <f>SUMIF('Report-PCSB-CF'!$C:$C,$B39,'Report-PCSB-CF'!F:F)</f>
        <v>31729.966389973957</v>
      </c>
      <c r="J39" s="64">
        <f>SUMIF('Report-PCSB-CF'!$C:$C,$B39,'Report-PCSB-CF'!G:G)</f>
        <v>31729.966389973957</v>
      </c>
      <c r="K39" s="56">
        <f t="shared" si="16"/>
        <v>95189.899169921875</v>
      </c>
      <c r="L39" s="64">
        <f>SUMIF('Report-PCSB-CF'!$C:$C,$B39,'Report-PCSB-CF'!H:H)</f>
        <v>31729.966389973957</v>
      </c>
      <c r="M39" s="64">
        <f>SUMIF('Report-PCSB-CF'!$C:$C,$B39,'Report-PCSB-CF'!I:I)</f>
        <v>31729.966389973957</v>
      </c>
      <c r="N39" s="64">
        <f>SUMIF('Report-PCSB-CF'!$C:$C,$B39,'Report-PCSB-CF'!J:J)</f>
        <v>31729.966389973957</v>
      </c>
      <c r="O39" s="56">
        <f t="shared" si="17"/>
        <v>95189.899169921875</v>
      </c>
      <c r="P39" s="64">
        <f>SUMIF('Report-PCSB-CF'!$C:$C,$B39,'Report-PCSB-CF'!K:K)</f>
        <v>31729.966389973957</v>
      </c>
      <c r="Q39" s="64">
        <f>SUMIF('Report-PCSB-CF'!$C:$C,$B39,'Report-PCSB-CF'!L:L)</f>
        <v>31729.966389973957</v>
      </c>
      <c r="R39" s="64">
        <f>SUMIF('Report-PCSB-CF'!$C:$C,$B39,'Report-PCSB-CF'!M:M)</f>
        <v>31729.966389973957</v>
      </c>
      <c r="S39" s="56">
        <f t="shared" si="18"/>
        <v>95189.899169921875</v>
      </c>
      <c r="T39" s="64">
        <f>SUMIF('Report-PCSB-CF'!$C:$C,$B39,'Report-PCSB-CF'!N:N)</f>
        <v>31729.966389973957</v>
      </c>
      <c r="U39" s="64">
        <f>SUMIF('Report-PCSB-CF'!$C:$C,$B39,'Report-PCSB-CF'!O:O)</f>
        <v>31729.966389973957</v>
      </c>
      <c r="V39" s="64">
        <f>SUMIF('Report-PCSB-CF'!$C:$C,$B39,'Report-PCSB-CF'!P:P)</f>
        <v>31729.966389973957</v>
      </c>
      <c r="W39" s="56">
        <f t="shared" si="19"/>
        <v>95189.899169921875</v>
      </c>
      <c r="X39" s="139"/>
      <c r="Y39" s="37">
        <f t="shared" si="20"/>
        <v>380759.5966796875</v>
      </c>
    </row>
    <row r="40" spans="1:25" x14ac:dyDescent="0.2">
      <c r="A40" s="36"/>
      <c r="B40" s="36" t="s">
        <v>109</v>
      </c>
      <c r="C40" s="35"/>
      <c r="D40" s="64">
        <f>SUMIF('Report-PCSB-IS'!C:C,B40,'Report-PCSB-IS'!D:D)</f>
        <v>243792.01555603027</v>
      </c>
      <c r="E40" s="55"/>
      <c r="F40" s="55"/>
      <c r="G40" s="55"/>
      <c r="H40" s="64">
        <f>SUMIF('Report-PCSB-CF'!$C:$C,$B40,'Report-PCSB-CF'!E:E)</f>
        <v>19762.740834554035</v>
      </c>
      <c r="I40" s="64">
        <f>SUMIF('Report-PCSB-CF'!$C:$C,$B40,'Report-PCSB-CF'!F:F)</f>
        <v>19762.740834554035</v>
      </c>
      <c r="J40" s="64">
        <f>SUMIF('Report-PCSB-CF'!$C:$C,$B40,'Report-PCSB-CF'!G:G)</f>
        <v>19762.740834554035</v>
      </c>
      <c r="K40" s="56">
        <f t="shared" si="16"/>
        <v>59288.222503662109</v>
      </c>
      <c r="L40" s="64">
        <f>SUMIF('Report-PCSB-CF'!$C:$C,$B40,'Report-PCSB-CF'!H:H)</f>
        <v>19762.740834554035</v>
      </c>
      <c r="M40" s="64">
        <f>SUMIF('Report-PCSB-CF'!$C:$C,$B40,'Report-PCSB-CF'!I:I)</f>
        <v>19762.740834554035</v>
      </c>
      <c r="N40" s="64">
        <f>SUMIF('Report-PCSB-CF'!$C:$C,$B40,'Report-PCSB-CF'!J:J)</f>
        <v>19762.740834554035</v>
      </c>
      <c r="O40" s="56">
        <f t="shared" si="17"/>
        <v>59288.222503662109</v>
      </c>
      <c r="P40" s="64">
        <f>SUMIF('Report-PCSB-CF'!$C:$C,$B40,'Report-PCSB-CF'!K:K)</f>
        <v>19762.740834554035</v>
      </c>
      <c r="Q40" s="64">
        <f>SUMIF('Report-PCSB-CF'!$C:$C,$B40,'Report-PCSB-CF'!L:L)</f>
        <v>19762.740834554035</v>
      </c>
      <c r="R40" s="64">
        <f>SUMIF('Report-PCSB-CF'!$C:$C,$B40,'Report-PCSB-CF'!M:M)</f>
        <v>19762.740834554035</v>
      </c>
      <c r="S40" s="56">
        <f t="shared" si="18"/>
        <v>59288.222503662109</v>
      </c>
      <c r="T40" s="64">
        <f>SUMIF('Report-PCSB-CF'!$C:$C,$B40,'Report-PCSB-CF'!N:N)</f>
        <v>19762.740834554035</v>
      </c>
      <c r="U40" s="64">
        <f>SUMIF('Report-PCSB-CF'!$C:$C,$B40,'Report-PCSB-CF'!O:O)</f>
        <v>19762.740834554035</v>
      </c>
      <c r="V40" s="64">
        <f>SUMIF('Report-PCSB-CF'!$C:$C,$B40,'Report-PCSB-CF'!P:P)</f>
        <v>19762.740834554035</v>
      </c>
      <c r="W40" s="56">
        <f t="shared" si="19"/>
        <v>59288.222503662109</v>
      </c>
      <c r="X40" s="139"/>
      <c r="Y40" s="37">
        <f t="shared" si="20"/>
        <v>237152.89001464844</v>
      </c>
    </row>
    <row r="41" spans="1:25" x14ac:dyDescent="0.2">
      <c r="A41" s="36"/>
      <c r="B41" s="36" t="s">
        <v>19</v>
      </c>
      <c r="C41" s="35"/>
      <c r="D41" s="54">
        <f>SUMIF('Report-PCSB-IS'!C:C,B41,'Report-PCSB-IS'!D:D)</f>
        <v>104999.99655151366</v>
      </c>
      <c r="E41" s="55"/>
      <c r="F41" s="55"/>
      <c r="G41" s="55"/>
      <c r="H41" s="54">
        <f>SUMIF('Report-PCSB-CF'!$C:$C,$B41,'Report-PCSB-CF'!E:E)</f>
        <v>8189.9679361979161</v>
      </c>
      <c r="I41" s="54">
        <f>SUMIF('Report-PCSB-CF'!$C:$C,$B41,'Report-PCSB-CF'!F:F)</f>
        <v>8189.9679361979161</v>
      </c>
      <c r="J41" s="54">
        <f>SUMIF('Report-PCSB-CF'!$C:$C,$B41,'Report-PCSB-CF'!G:G)</f>
        <v>8189.9679361979161</v>
      </c>
      <c r="K41" s="56">
        <f t="shared" si="16"/>
        <v>24569.90380859375</v>
      </c>
      <c r="L41" s="54">
        <f>SUMIF('Report-PCSB-CF'!$C:$C,$B41,'Report-PCSB-CF'!H:H)</f>
        <v>8189.9679361979161</v>
      </c>
      <c r="M41" s="54">
        <f>SUMIF('Report-PCSB-CF'!$C:$C,$B41,'Report-PCSB-CF'!I:I)</f>
        <v>8189.9679361979161</v>
      </c>
      <c r="N41" s="54">
        <f>SUMIF('Report-PCSB-CF'!$C:$C,$B41,'Report-PCSB-CF'!J:J)</f>
        <v>8189.9679361979161</v>
      </c>
      <c r="O41" s="56">
        <f t="shared" si="17"/>
        <v>24569.90380859375</v>
      </c>
      <c r="P41" s="54">
        <f>SUMIF('Report-PCSB-CF'!$C:$C,$B41,'Report-PCSB-CF'!K:K)</f>
        <v>8189.9679361979161</v>
      </c>
      <c r="Q41" s="54">
        <f>SUMIF('Report-PCSB-CF'!$C:$C,$B41,'Report-PCSB-CF'!L:L)</f>
        <v>8189.9679361979161</v>
      </c>
      <c r="R41" s="54">
        <f>SUMIF('Report-PCSB-CF'!$C:$C,$B41,'Report-PCSB-CF'!M:M)</f>
        <v>8189.9679361979161</v>
      </c>
      <c r="S41" s="56">
        <f t="shared" si="18"/>
        <v>24569.90380859375</v>
      </c>
      <c r="T41" s="54">
        <f>SUMIF('Report-PCSB-CF'!$C:$C,$B41,'Report-PCSB-CF'!N:N)</f>
        <v>8189.9679361979161</v>
      </c>
      <c r="U41" s="54">
        <f>SUMIF('Report-PCSB-CF'!$C:$C,$B41,'Report-PCSB-CF'!O:O)</f>
        <v>8189.9679361979161</v>
      </c>
      <c r="V41" s="54">
        <f>SUMIF('Report-PCSB-CF'!$C:$C,$B41,'Report-PCSB-CF'!P:P)</f>
        <v>8189.9679361979161</v>
      </c>
      <c r="W41" s="56">
        <f t="shared" si="19"/>
        <v>24569.90380859375</v>
      </c>
      <c r="X41" s="139"/>
      <c r="Y41" s="37">
        <f t="shared" si="20"/>
        <v>98279.615234375</v>
      </c>
    </row>
    <row r="42" spans="1:25" x14ac:dyDescent="0.2">
      <c r="A42" s="36"/>
      <c r="B42" s="36" t="s">
        <v>20</v>
      </c>
      <c r="C42" s="35"/>
      <c r="D42" s="54">
        <f>SUMIF('Report-PCSB-IS'!C:C,B42,'Report-PCSB-IS'!D:D)</f>
        <v>144443.7471875</v>
      </c>
      <c r="E42" s="55"/>
      <c r="F42" s="55"/>
      <c r="G42" s="55"/>
      <c r="H42" s="54">
        <f>SUMIF('Report-PCSB-CF'!$C:$C,$B42,'Report-PCSB-CF'!E:E)</f>
        <v>11108.40625</v>
      </c>
      <c r="I42" s="54">
        <f>SUMIF('Report-PCSB-CF'!$C:$C,$B42,'Report-PCSB-CF'!F:F)</f>
        <v>11108.40625</v>
      </c>
      <c r="J42" s="54">
        <f>SUMIF('Report-PCSB-CF'!$C:$C,$B42,'Report-PCSB-CF'!G:G)</f>
        <v>11108.40625</v>
      </c>
      <c r="K42" s="56">
        <f t="shared" si="16"/>
        <v>33325.21875</v>
      </c>
      <c r="L42" s="54">
        <f>SUMIF('Report-PCSB-CF'!$C:$C,$B42,'Report-PCSB-CF'!H:H)</f>
        <v>11108.40625</v>
      </c>
      <c r="M42" s="54">
        <f>SUMIF('Report-PCSB-CF'!$C:$C,$B42,'Report-PCSB-CF'!I:I)</f>
        <v>11108.40625</v>
      </c>
      <c r="N42" s="54">
        <f>SUMIF('Report-PCSB-CF'!$C:$C,$B42,'Report-PCSB-CF'!J:J)</f>
        <v>11108.40625</v>
      </c>
      <c r="O42" s="56">
        <f t="shared" si="17"/>
        <v>33325.21875</v>
      </c>
      <c r="P42" s="54">
        <f>SUMIF('Report-PCSB-CF'!$C:$C,$B42,'Report-PCSB-CF'!K:K)</f>
        <v>11108.40625</v>
      </c>
      <c r="Q42" s="54">
        <f>SUMIF('Report-PCSB-CF'!$C:$C,$B42,'Report-PCSB-CF'!L:L)</f>
        <v>11108.40625</v>
      </c>
      <c r="R42" s="54">
        <f>SUMIF('Report-PCSB-CF'!$C:$C,$B42,'Report-PCSB-CF'!M:M)</f>
        <v>11108.40625</v>
      </c>
      <c r="S42" s="56">
        <f t="shared" si="18"/>
        <v>33325.21875</v>
      </c>
      <c r="T42" s="54">
        <f>SUMIF('Report-PCSB-CF'!$C:$C,$B42,'Report-PCSB-CF'!N:N)</f>
        <v>11108.40625</v>
      </c>
      <c r="U42" s="54">
        <f>SUMIF('Report-PCSB-CF'!$C:$C,$B42,'Report-PCSB-CF'!O:O)</f>
        <v>11108.40625</v>
      </c>
      <c r="V42" s="54">
        <f>SUMIF('Report-PCSB-CF'!$C:$C,$B42,'Report-PCSB-CF'!P:P)</f>
        <v>11108.40625</v>
      </c>
      <c r="W42" s="56">
        <f t="shared" si="19"/>
        <v>33325.21875</v>
      </c>
      <c r="X42" s="139"/>
      <c r="Y42" s="37">
        <f t="shared" si="20"/>
        <v>133300.875</v>
      </c>
    </row>
    <row r="43" spans="1:25" x14ac:dyDescent="0.2">
      <c r="A43" s="36"/>
      <c r="B43" s="36" t="s">
        <v>110</v>
      </c>
      <c r="C43" s="35"/>
      <c r="D43" s="54">
        <f>SUMIF('Report-PCSB-IS'!C:C,B43,'Report-PCSB-IS'!D:D)</f>
        <v>274999.99117187504</v>
      </c>
      <c r="E43" s="55"/>
      <c r="F43" s="55"/>
      <c r="G43" s="55"/>
      <c r="H43" s="54">
        <f>SUMIF('Report-PCSB-CF'!$C:$C,$B43,'Report-PCSB-CF'!E:E)</f>
        <v>23110.768229166664</v>
      </c>
      <c r="I43" s="54">
        <f>SUMIF('Report-PCSB-CF'!$C:$C,$B43,'Report-PCSB-CF'!F:F)</f>
        <v>23110.768229166664</v>
      </c>
      <c r="J43" s="54">
        <f>SUMIF('Report-PCSB-CF'!$C:$C,$B43,'Report-PCSB-CF'!G:G)</f>
        <v>23110.768229166664</v>
      </c>
      <c r="K43" s="56">
        <f t="shared" si="16"/>
        <v>69332.3046875</v>
      </c>
      <c r="L43" s="54">
        <f>SUMIF('Report-PCSB-CF'!$C:$C,$B43,'Report-PCSB-CF'!H:H)</f>
        <v>23110.768229166664</v>
      </c>
      <c r="M43" s="54">
        <f>SUMIF('Report-PCSB-CF'!$C:$C,$B43,'Report-PCSB-CF'!I:I)</f>
        <v>23110.768229166664</v>
      </c>
      <c r="N43" s="54">
        <f>SUMIF('Report-PCSB-CF'!$C:$C,$B43,'Report-PCSB-CF'!J:J)</f>
        <v>23110.768229166664</v>
      </c>
      <c r="O43" s="56">
        <f t="shared" si="17"/>
        <v>69332.3046875</v>
      </c>
      <c r="P43" s="54">
        <f>SUMIF('Report-PCSB-CF'!$C:$C,$B43,'Report-PCSB-CF'!K:K)</f>
        <v>23110.768229166664</v>
      </c>
      <c r="Q43" s="54">
        <f>SUMIF('Report-PCSB-CF'!$C:$C,$B43,'Report-PCSB-CF'!L:L)</f>
        <v>23110.768229166664</v>
      </c>
      <c r="R43" s="54">
        <f>SUMIF('Report-PCSB-CF'!$C:$C,$B43,'Report-PCSB-CF'!M:M)</f>
        <v>23110.768229166664</v>
      </c>
      <c r="S43" s="56">
        <f t="shared" si="18"/>
        <v>69332.3046875</v>
      </c>
      <c r="T43" s="54">
        <f>SUMIF('Report-PCSB-CF'!$C:$C,$B43,'Report-PCSB-CF'!N:N)</f>
        <v>23110.768229166664</v>
      </c>
      <c r="U43" s="54">
        <f>SUMIF('Report-PCSB-CF'!$C:$C,$B43,'Report-PCSB-CF'!O:O)</f>
        <v>23110.768229166664</v>
      </c>
      <c r="V43" s="54">
        <f>SUMIF('Report-PCSB-CF'!$C:$C,$B43,'Report-PCSB-CF'!P:P)</f>
        <v>23110.768229166664</v>
      </c>
      <c r="W43" s="56">
        <f t="shared" si="19"/>
        <v>69332.3046875</v>
      </c>
      <c r="X43" s="139"/>
      <c r="Y43" s="38">
        <f t="shared" si="20"/>
        <v>277329.21875</v>
      </c>
    </row>
    <row r="44" spans="1:25" x14ac:dyDescent="0.2">
      <c r="A44" s="36"/>
      <c r="B44" s="46" t="s">
        <v>21</v>
      </c>
      <c r="C44" s="35"/>
      <c r="D44" s="118">
        <f>SUM(D38:D43)</f>
        <v>1149074.6632794188</v>
      </c>
      <c r="E44" s="48"/>
      <c r="F44" s="48"/>
      <c r="G44" s="48"/>
      <c r="H44" s="47">
        <f>SUM(H38:H43)</f>
        <v>93901.849639892578</v>
      </c>
      <c r="I44" s="47">
        <f>SUM(I38:I43)</f>
        <v>93901.849639892578</v>
      </c>
      <c r="J44" s="47">
        <f>SUM(J38:J43)</f>
        <v>93901.849639892578</v>
      </c>
      <c r="K44" s="47">
        <f>SUM(H44:J44)</f>
        <v>281705.54891967773</v>
      </c>
      <c r="L44" s="47">
        <f>SUM(L38:L43)</f>
        <v>93901.849639892578</v>
      </c>
      <c r="M44" s="47">
        <f>SUM(M38:M43)</f>
        <v>93901.849639892578</v>
      </c>
      <c r="N44" s="47">
        <f>SUM(N38:N43)</f>
        <v>93901.849639892578</v>
      </c>
      <c r="O44" s="47">
        <f>SUM(L44:N44)</f>
        <v>281705.54891967773</v>
      </c>
      <c r="P44" s="47">
        <f>SUM(P38:P43)</f>
        <v>93901.849639892578</v>
      </c>
      <c r="Q44" s="47">
        <f>SUM(Q38:Q43)</f>
        <v>93901.849639892578</v>
      </c>
      <c r="R44" s="47">
        <f>SUM(R38:R43)</f>
        <v>93901.849639892578</v>
      </c>
      <c r="S44" s="47">
        <f>SUM(P44:R44)</f>
        <v>281705.54891967773</v>
      </c>
      <c r="T44" s="47">
        <f>SUM(T38:T43)</f>
        <v>93901.849639892578</v>
      </c>
      <c r="U44" s="47">
        <f>SUM(U38:U43)</f>
        <v>93901.849639892578</v>
      </c>
      <c r="V44" s="47">
        <f>SUM(V38:V43)</f>
        <v>93901.849639892578</v>
      </c>
      <c r="W44" s="47">
        <f>SUM(T44:V44)</f>
        <v>281705.54891967773</v>
      </c>
      <c r="X44" s="139"/>
      <c r="Y44" s="37">
        <f t="shared" si="20"/>
        <v>1126822.1956787109</v>
      </c>
    </row>
    <row r="45" spans="1:25" x14ac:dyDescent="0.2">
      <c r="A45" s="36"/>
      <c r="B45" s="43"/>
      <c r="C45" s="35"/>
      <c r="D45" s="120"/>
      <c r="E45" s="50"/>
      <c r="F45" s="50"/>
      <c r="G45" s="50"/>
      <c r="H45" s="48"/>
      <c r="I45" s="48"/>
      <c r="J45" s="48"/>
      <c r="K45" s="48"/>
      <c r="L45" s="48"/>
      <c r="M45" s="48"/>
      <c r="N45" s="48"/>
      <c r="O45" s="48"/>
      <c r="P45" s="48"/>
      <c r="Q45" s="48"/>
      <c r="R45" s="48"/>
      <c r="S45" s="48"/>
      <c r="T45" s="48"/>
      <c r="U45" s="48"/>
      <c r="V45" s="48"/>
      <c r="W45" s="48"/>
      <c r="X45" s="139"/>
      <c r="Y45" s="37"/>
    </row>
    <row r="46" spans="1:25" ht="13.5" x14ac:dyDescent="0.25">
      <c r="A46" s="57" t="s">
        <v>112</v>
      </c>
      <c r="B46" s="36"/>
      <c r="C46" s="35"/>
      <c r="D46" s="56"/>
      <c r="F46" s="1"/>
      <c r="H46" s="143"/>
      <c r="I46" s="143"/>
      <c r="J46" s="143"/>
      <c r="K46" s="143"/>
      <c r="L46" s="143"/>
      <c r="M46" s="143"/>
      <c r="N46" s="143"/>
      <c r="O46" s="143"/>
      <c r="P46" s="143"/>
      <c r="Q46" s="143"/>
      <c r="R46" s="143"/>
      <c r="S46" s="143"/>
      <c r="T46" s="143"/>
      <c r="U46" s="143"/>
      <c r="V46" s="143"/>
      <c r="W46" s="143"/>
      <c r="X46" s="139"/>
      <c r="Y46" s="37"/>
    </row>
    <row r="47" spans="1:25" x14ac:dyDescent="0.2">
      <c r="A47" s="36"/>
      <c r="B47" s="36" t="s">
        <v>22</v>
      </c>
      <c r="C47" s="35"/>
      <c r="D47" s="54">
        <f>SUMIF('Report-PCSB-IS'!C:C,B47,'Report-PCSB-IS'!D:D)</f>
        <v>60000.002050781244</v>
      </c>
      <c r="E47" s="55"/>
      <c r="F47" s="55"/>
      <c r="G47" s="55"/>
      <c r="H47" s="54">
        <f>SUMIF('Report-PCSB-CF'!$C:$C,$B47,'Report-PCSB-CF'!E:E)</f>
        <v>5272.583333333333</v>
      </c>
      <c r="I47" s="54">
        <f>SUMIF('Report-PCSB-CF'!$C:$C,$B47,'Report-PCSB-CF'!F:F)</f>
        <v>5272.583333333333</v>
      </c>
      <c r="J47" s="54">
        <f>SUMIF('Report-PCSB-CF'!$C:$C,$B47,'Report-PCSB-CF'!G:G)</f>
        <v>5272.583333333333</v>
      </c>
      <c r="K47" s="56">
        <f t="shared" ref="K47:K58" si="21">SUM(H47:J47)</f>
        <v>15817.75</v>
      </c>
      <c r="L47" s="54">
        <f>SUMIF('Report-PCSB-CF'!$C:$C,$B47,'Report-PCSB-CF'!H:H)</f>
        <v>5272.583333333333</v>
      </c>
      <c r="M47" s="54">
        <f>SUMIF('Report-PCSB-CF'!$C:$C,$B47,'Report-PCSB-CF'!I:I)</f>
        <v>5272.583333333333</v>
      </c>
      <c r="N47" s="54">
        <f>SUMIF('Report-PCSB-CF'!$C:$C,$B47,'Report-PCSB-CF'!J:J)</f>
        <v>5272.583333333333</v>
      </c>
      <c r="O47" s="56">
        <f t="shared" ref="O47:O58" si="22">SUM(L47:N47)</f>
        <v>15817.75</v>
      </c>
      <c r="P47" s="54">
        <f>SUMIF('Report-PCSB-CF'!$C:$C,$B47,'Report-PCSB-CF'!K:K)</f>
        <v>5272.583333333333</v>
      </c>
      <c r="Q47" s="54">
        <f>SUMIF('Report-PCSB-CF'!$C:$C,$B47,'Report-PCSB-CF'!L:L)</f>
        <v>5272.583333333333</v>
      </c>
      <c r="R47" s="54">
        <f>SUMIF('Report-PCSB-CF'!$C:$C,$B47,'Report-PCSB-CF'!M:M)</f>
        <v>5272.583333333333</v>
      </c>
      <c r="S47" s="56">
        <f t="shared" ref="S47:S58" si="23">SUM(P47:R47)</f>
        <v>15817.75</v>
      </c>
      <c r="T47" s="54">
        <f>SUMIF('Report-PCSB-CF'!$C:$C,$B47,'Report-PCSB-CF'!N:N)</f>
        <v>5272.583333333333</v>
      </c>
      <c r="U47" s="54">
        <f>SUMIF('Report-PCSB-CF'!$C:$C,$B47,'Report-PCSB-CF'!O:O)</f>
        <v>5272.583333333333</v>
      </c>
      <c r="V47" s="54">
        <f>SUMIF('Report-PCSB-CF'!$C:$C,$B47,'Report-PCSB-CF'!P:P)</f>
        <v>5272.583333333333</v>
      </c>
      <c r="W47" s="56">
        <f t="shared" ref="W47:W58" si="24">SUM(T47:V47)</f>
        <v>15817.75</v>
      </c>
      <c r="X47" s="139"/>
      <c r="Y47" s="37">
        <f t="shared" ref="Y47:Y59" si="25">SUM(K47,O47,S47,W47)</f>
        <v>63271</v>
      </c>
    </row>
    <row r="48" spans="1:25" x14ac:dyDescent="0.2">
      <c r="A48" s="36"/>
      <c r="B48" s="36" t="s">
        <v>23</v>
      </c>
      <c r="C48" s="35"/>
      <c r="D48" s="54">
        <f>SUMIF('Report-PCSB-IS'!C:C,B48,'Report-PCSB-IS'!D:D)</f>
        <v>8189.6401733398434</v>
      </c>
      <c r="E48" s="55"/>
      <c r="F48" s="55"/>
      <c r="G48" s="55"/>
      <c r="H48" s="54">
        <f>SUMIF('Report-PCSB-CF'!$C:$C,$B48,'Report-PCSB-CF'!E:E)</f>
        <v>696.119384765625</v>
      </c>
      <c r="I48" s="54">
        <f>SUMIF('Report-PCSB-CF'!$C:$C,$B48,'Report-PCSB-CF'!F:F)</f>
        <v>696.119384765625</v>
      </c>
      <c r="J48" s="54">
        <f>SUMIF('Report-PCSB-CF'!$C:$C,$B48,'Report-PCSB-CF'!G:G)</f>
        <v>696.119384765625</v>
      </c>
      <c r="K48" s="56">
        <f t="shared" si="21"/>
        <v>2088.358154296875</v>
      </c>
      <c r="L48" s="54">
        <f>SUMIF('Report-PCSB-CF'!$C:$C,$B48,'Report-PCSB-CF'!H:H)</f>
        <v>696.119384765625</v>
      </c>
      <c r="M48" s="54">
        <f>SUMIF('Report-PCSB-CF'!$C:$C,$B48,'Report-PCSB-CF'!I:I)</f>
        <v>696.119384765625</v>
      </c>
      <c r="N48" s="54">
        <f>SUMIF('Report-PCSB-CF'!$C:$C,$B48,'Report-PCSB-CF'!J:J)</f>
        <v>696.119384765625</v>
      </c>
      <c r="O48" s="56">
        <f t="shared" si="22"/>
        <v>2088.358154296875</v>
      </c>
      <c r="P48" s="54">
        <f>SUMIF('Report-PCSB-CF'!$C:$C,$B48,'Report-PCSB-CF'!K:K)</f>
        <v>696.119384765625</v>
      </c>
      <c r="Q48" s="54">
        <f>SUMIF('Report-PCSB-CF'!$C:$C,$B48,'Report-PCSB-CF'!L:L)</f>
        <v>696.119384765625</v>
      </c>
      <c r="R48" s="54">
        <f>SUMIF('Report-PCSB-CF'!$C:$C,$B48,'Report-PCSB-CF'!M:M)</f>
        <v>696.119384765625</v>
      </c>
      <c r="S48" s="56">
        <f t="shared" si="23"/>
        <v>2088.358154296875</v>
      </c>
      <c r="T48" s="54">
        <f>SUMIF('Report-PCSB-CF'!$C:$C,$B48,'Report-PCSB-CF'!N:N)</f>
        <v>696.119384765625</v>
      </c>
      <c r="U48" s="54">
        <f>SUMIF('Report-PCSB-CF'!$C:$C,$B48,'Report-PCSB-CF'!O:O)</f>
        <v>696.119384765625</v>
      </c>
      <c r="V48" s="54">
        <f>SUMIF('Report-PCSB-CF'!$C:$C,$B48,'Report-PCSB-CF'!P:P)</f>
        <v>696.119384765625</v>
      </c>
      <c r="W48" s="56">
        <f t="shared" si="24"/>
        <v>2088.358154296875</v>
      </c>
      <c r="X48" s="139"/>
      <c r="Y48" s="37">
        <f t="shared" si="25"/>
        <v>8353.4326171875</v>
      </c>
    </row>
    <row r="49" spans="1:25" x14ac:dyDescent="0.2">
      <c r="A49" s="36"/>
      <c r="B49" s="36" t="s">
        <v>24</v>
      </c>
      <c r="C49" s="35"/>
      <c r="D49" s="54">
        <f>SUMIF('Report-PCSB-IS'!C:C,B49,'Report-PCSB-IS'!D:D)</f>
        <v>22999.999218749999</v>
      </c>
      <c r="E49" s="55"/>
      <c r="F49" s="55"/>
      <c r="G49" s="55"/>
      <c r="H49" s="54">
        <f>SUMIF('Report-PCSB-CF'!$C:$C,$B49,'Report-PCSB-CF'!E:E)</f>
        <v>2497.4166666666665</v>
      </c>
      <c r="I49" s="54">
        <f>SUMIF('Report-PCSB-CF'!$C:$C,$B49,'Report-PCSB-CF'!F:F)</f>
        <v>2497.4166666666665</v>
      </c>
      <c r="J49" s="54">
        <f>SUMIF('Report-PCSB-CF'!$C:$C,$B49,'Report-PCSB-CF'!G:G)</f>
        <v>2497.4166666666665</v>
      </c>
      <c r="K49" s="56">
        <f t="shared" si="21"/>
        <v>7492.25</v>
      </c>
      <c r="L49" s="54">
        <f>SUMIF('Report-PCSB-CF'!$C:$C,$B49,'Report-PCSB-CF'!H:H)</f>
        <v>2497.4166666666665</v>
      </c>
      <c r="M49" s="54">
        <f>SUMIF('Report-PCSB-CF'!$C:$C,$B49,'Report-PCSB-CF'!I:I)</f>
        <v>2497.4166666666665</v>
      </c>
      <c r="N49" s="54">
        <f>SUMIF('Report-PCSB-CF'!$C:$C,$B49,'Report-PCSB-CF'!J:J)</f>
        <v>2497.4166666666665</v>
      </c>
      <c r="O49" s="56">
        <f t="shared" si="22"/>
        <v>7492.25</v>
      </c>
      <c r="P49" s="54">
        <f>SUMIF('Report-PCSB-CF'!$C:$C,$B49,'Report-PCSB-CF'!K:K)</f>
        <v>2497.4166666666665</v>
      </c>
      <c r="Q49" s="54">
        <f>SUMIF('Report-PCSB-CF'!$C:$C,$B49,'Report-PCSB-CF'!L:L)</f>
        <v>2497.4166666666665</v>
      </c>
      <c r="R49" s="54">
        <f>SUMIF('Report-PCSB-CF'!$C:$C,$B49,'Report-PCSB-CF'!M:M)</f>
        <v>2497.4166666666665</v>
      </c>
      <c r="S49" s="56">
        <f t="shared" si="23"/>
        <v>7492.25</v>
      </c>
      <c r="T49" s="54">
        <f>SUMIF('Report-PCSB-CF'!$C:$C,$B49,'Report-PCSB-CF'!N:N)</f>
        <v>2497.4166666666665</v>
      </c>
      <c r="U49" s="54">
        <f>SUMIF('Report-PCSB-CF'!$C:$C,$B49,'Report-PCSB-CF'!O:O)</f>
        <v>2497.4166666666665</v>
      </c>
      <c r="V49" s="54">
        <f>SUMIF('Report-PCSB-CF'!$C:$C,$B49,'Report-PCSB-CF'!P:P)</f>
        <v>2497.4166666666665</v>
      </c>
      <c r="W49" s="56">
        <f t="shared" si="24"/>
        <v>7492.25</v>
      </c>
      <c r="X49" s="139"/>
      <c r="Y49" s="37">
        <f t="shared" si="25"/>
        <v>29969</v>
      </c>
    </row>
    <row r="50" spans="1:25" x14ac:dyDescent="0.2">
      <c r="A50" s="36"/>
      <c r="B50" s="36" t="s">
        <v>25</v>
      </c>
      <c r="C50" s="35"/>
      <c r="D50" s="54">
        <f>SUMIF('Report-PCSB-IS'!C:C,B50,'Report-PCSB-IS'!D:D)</f>
        <v>167386.55660156251</v>
      </c>
      <c r="E50" s="55"/>
      <c r="F50" s="55"/>
      <c r="G50" s="55"/>
      <c r="H50" s="54">
        <f>SUMIF('Report-PCSB-CF'!$C:$C,$B50,'Report-PCSB-CF'!E:E)</f>
        <v>14749.5</v>
      </c>
      <c r="I50" s="54">
        <f>SUMIF('Report-PCSB-CF'!$C:$C,$B50,'Report-PCSB-CF'!F:F)</f>
        <v>14749.5</v>
      </c>
      <c r="J50" s="54">
        <f>SUMIF('Report-PCSB-CF'!$C:$C,$B50,'Report-PCSB-CF'!G:G)</f>
        <v>14749.5</v>
      </c>
      <c r="K50" s="56">
        <f t="shared" si="21"/>
        <v>44248.5</v>
      </c>
      <c r="L50" s="54">
        <f>SUMIF('Report-PCSB-CF'!$C:$C,$B50,'Report-PCSB-CF'!H:H)</f>
        <v>14749.5</v>
      </c>
      <c r="M50" s="54">
        <f>SUMIF('Report-PCSB-CF'!$C:$C,$B50,'Report-PCSB-CF'!I:I)</f>
        <v>14749.5</v>
      </c>
      <c r="N50" s="54">
        <f>SUMIF('Report-PCSB-CF'!$C:$C,$B50,'Report-PCSB-CF'!J:J)</f>
        <v>14749.5</v>
      </c>
      <c r="O50" s="56">
        <f t="shared" si="22"/>
        <v>44248.5</v>
      </c>
      <c r="P50" s="54">
        <f>SUMIF('Report-PCSB-CF'!$C:$C,$B50,'Report-PCSB-CF'!K:K)</f>
        <v>14749.5</v>
      </c>
      <c r="Q50" s="54">
        <f>SUMIF('Report-PCSB-CF'!$C:$C,$B50,'Report-PCSB-CF'!L:L)</f>
        <v>14749.5</v>
      </c>
      <c r="R50" s="54">
        <f>SUMIF('Report-PCSB-CF'!$C:$C,$B50,'Report-PCSB-CF'!M:M)</f>
        <v>14749.5</v>
      </c>
      <c r="S50" s="56">
        <f t="shared" si="23"/>
        <v>44248.5</v>
      </c>
      <c r="T50" s="54">
        <f>SUMIF('Report-PCSB-CF'!$C:$C,$B50,'Report-PCSB-CF'!N:N)</f>
        <v>14749.5</v>
      </c>
      <c r="U50" s="54">
        <f>SUMIF('Report-PCSB-CF'!$C:$C,$B50,'Report-PCSB-CF'!O:O)</f>
        <v>14749.5</v>
      </c>
      <c r="V50" s="54">
        <f>SUMIF('Report-PCSB-CF'!$C:$C,$B50,'Report-PCSB-CF'!P:P)</f>
        <v>14749.5</v>
      </c>
      <c r="W50" s="56">
        <f t="shared" si="24"/>
        <v>44248.5</v>
      </c>
      <c r="X50" s="139"/>
      <c r="Y50" s="37">
        <f t="shared" si="25"/>
        <v>176994</v>
      </c>
    </row>
    <row r="51" spans="1:25" x14ac:dyDescent="0.2">
      <c r="A51" s="36"/>
      <c r="B51" s="36" t="s">
        <v>26</v>
      </c>
      <c r="C51" s="35"/>
      <c r="D51" s="64">
        <f>SUMIF('Report-PCSB-IS'!C:C,B51,'Report-PCSB-IS'!D:D)</f>
        <v>44999.998281249995</v>
      </c>
      <c r="E51" s="55"/>
      <c r="F51" s="55"/>
      <c r="G51" s="55"/>
      <c r="H51" s="64">
        <f>SUMIF('Report-PCSB-CF'!$C:$C,$B51,'Report-PCSB-CF'!E:E)</f>
        <v>3577.375</v>
      </c>
      <c r="I51" s="64">
        <f>SUMIF('Report-PCSB-CF'!$C:$C,$B51,'Report-PCSB-CF'!F:F)</f>
        <v>3577.375</v>
      </c>
      <c r="J51" s="64">
        <f>SUMIF('Report-PCSB-CF'!$C:$C,$B51,'Report-PCSB-CF'!G:G)</f>
        <v>3577.375</v>
      </c>
      <c r="K51" s="56">
        <f t="shared" si="21"/>
        <v>10732.125</v>
      </c>
      <c r="L51" s="64">
        <f>SUMIF('Report-PCSB-CF'!$C:$C,$B51,'Report-PCSB-CF'!H:H)</f>
        <v>3577.375</v>
      </c>
      <c r="M51" s="64">
        <f>SUMIF('Report-PCSB-CF'!$C:$C,$B51,'Report-PCSB-CF'!I:I)</f>
        <v>3577.375</v>
      </c>
      <c r="N51" s="64">
        <f>SUMIF('Report-PCSB-CF'!$C:$C,$B51,'Report-PCSB-CF'!J:J)</f>
        <v>3577.375</v>
      </c>
      <c r="O51" s="56">
        <f t="shared" si="22"/>
        <v>10732.125</v>
      </c>
      <c r="P51" s="64">
        <f>SUMIF('Report-PCSB-CF'!$C:$C,$B51,'Report-PCSB-CF'!K:K)</f>
        <v>3577.375</v>
      </c>
      <c r="Q51" s="64">
        <f>SUMIF('Report-PCSB-CF'!$C:$C,$B51,'Report-PCSB-CF'!L:L)</f>
        <v>3577.375</v>
      </c>
      <c r="R51" s="64">
        <f>SUMIF('Report-PCSB-CF'!$C:$C,$B51,'Report-PCSB-CF'!M:M)</f>
        <v>3577.375</v>
      </c>
      <c r="S51" s="56">
        <f t="shared" si="23"/>
        <v>10732.125</v>
      </c>
      <c r="T51" s="64">
        <f>SUMIF('Report-PCSB-CF'!$C:$C,$B51,'Report-PCSB-CF'!N:N)</f>
        <v>3577.375</v>
      </c>
      <c r="U51" s="64">
        <f>SUMIF('Report-PCSB-CF'!$C:$C,$B51,'Report-PCSB-CF'!O:O)</f>
        <v>3577.375</v>
      </c>
      <c r="V51" s="64">
        <f>SUMIF('Report-PCSB-CF'!$C:$C,$B51,'Report-PCSB-CF'!P:P)</f>
        <v>3577.375</v>
      </c>
      <c r="W51" s="56">
        <f t="shared" si="24"/>
        <v>10732.125</v>
      </c>
      <c r="X51" s="139"/>
      <c r="Y51" s="37">
        <f t="shared" si="25"/>
        <v>42928.5</v>
      </c>
    </row>
    <row r="52" spans="1:25" x14ac:dyDescent="0.2">
      <c r="A52" s="36"/>
      <c r="B52" s="36" t="s">
        <v>27</v>
      </c>
      <c r="C52" s="35"/>
      <c r="D52" s="64">
        <f>SUMIF('Report-PCSB-IS'!C:C,B52,'Report-PCSB-IS'!D:D)</f>
        <v>0</v>
      </c>
      <c r="E52" s="55"/>
      <c r="F52" s="55"/>
      <c r="G52" s="55"/>
      <c r="H52" s="64">
        <f>SUMIF('Report-PCSB-CF'!$C:$C,$B52,'Report-PCSB-CF'!E:E)</f>
        <v>0</v>
      </c>
      <c r="I52" s="64">
        <f>SUMIF('Report-PCSB-CF'!$C:$C,$B52,'Report-PCSB-CF'!F:F)</f>
        <v>0</v>
      </c>
      <c r="J52" s="64">
        <f>SUMIF('Report-PCSB-CF'!$C:$C,$B52,'Report-PCSB-CF'!G:G)</f>
        <v>0</v>
      </c>
      <c r="K52" s="56">
        <f t="shared" si="21"/>
        <v>0</v>
      </c>
      <c r="L52" s="64">
        <f>SUMIF('Report-PCSB-CF'!$C:$C,$B52,'Report-PCSB-CF'!H:H)</f>
        <v>0</v>
      </c>
      <c r="M52" s="64">
        <f>SUMIF('Report-PCSB-CF'!$C:$C,$B52,'Report-PCSB-CF'!I:I)</f>
        <v>0</v>
      </c>
      <c r="N52" s="64">
        <f>SUMIF('Report-PCSB-CF'!$C:$C,$B52,'Report-PCSB-CF'!J:J)</f>
        <v>0</v>
      </c>
      <c r="O52" s="56">
        <f t="shared" si="22"/>
        <v>0</v>
      </c>
      <c r="P52" s="64">
        <f>SUMIF('Report-PCSB-CF'!$C:$C,$B52,'Report-PCSB-CF'!K:K)</f>
        <v>0</v>
      </c>
      <c r="Q52" s="64">
        <f>SUMIF('Report-PCSB-CF'!$C:$C,$B52,'Report-PCSB-CF'!L:L)</f>
        <v>0</v>
      </c>
      <c r="R52" s="64">
        <f>SUMIF('Report-PCSB-CF'!$C:$C,$B52,'Report-PCSB-CF'!M:M)</f>
        <v>0</v>
      </c>
      <c r="S52" s="56">
        <f t="shared" si="23"/>
        <v>0</v>
      </c>
      <c r="T52" s="64">
        <f>SUMIF('Report-PCSB-CF'!$C:$C,$B52,'Report-PCSB-CF'!N:N)</f>
        <v>0</v>
      </c>
      <c r="U52" s="64">
        <f>SUMIF('Report-PCSB-CF'!$C:$C,$B52,'Report-PCSB-CF'!O:O)</f>
        <v>0</v>
      </c>
      <c r="V52" s="64">
        <f>SUMIF('Report-PCSB-CF'!$C:$C,$B52,'Report-PCSB-CF'!P:P)</f>
        <v>0</v>
      </c>
      <c r="W52" s="56">
        <f t="shared" si="24"/>
        <v>0</v>
      </c>
      <c r="X52" s="139"/>
      <c r="Y52" s="37">
        <f t="shared" si="25"/>
        <v>0</v>
      </c>
    </row>
    <row r="53" spans="1:25" x14ac:dyDescent="0.2">
      <c r="A53" s="36"/>
      <c r="B53" s="36" t="s">
        <v>113</v>
      </c>
      <c r="C53" s="35"/>
      <c r="D53" s="64">
        <f>SUMIF('Report-PCSB-IS'!C:C,B53,'Report-PCSB-IS'!D:D)</f>
        <v>105304.00012207031</v>
      </c>
      <c r="E53" s="55"/>
      <c r="F53" s="55"/>
      <c r="G53" s="55"/>
      <c r="H53" s="64">
        <f>SUMIF('Report-PCSB-CF'!$C:$C,$B53,'Report-PCSB-CF'!E:E)</f>
        <v>8454.3924153645839</v>
      </c>
      <c r="I53" s="64">
        <f>SUMIF('Report-PCSB-CF'!$C:$C,$B53,'Report-PCSB-CF'!F:F)</f>
        <v>8454.3924153645839</v>
      </c>
      <c r="J53" s="64">
        <f>SUMIF('Report-PCSB-CF'!$C:$C,$B53,'Report-PCSB-CF'!G:G)</f>
        <v>8454.3924153645839</v>
      </c>
      <c r="K53" s="56">
        <f t="shared" si="21"/>
        <v>25363.17724609375</v>
      </c>
      <c r="L53" s="64">
        <f>SUMIF('Report-PCSB-CF'!$C:$C,$B53,'Report-PCSB-CF'!H:H)</f>
        <v>8454.3924153645839</v>
      </c>
      <c r="M53" s="64">
        <f>SUMIF('Report-PCSB-CF'!$C:$C,$B53,'Report-PCSB-CF'!I:I)</f>
        <v>8454.3924153645839</v>
      </c>
      <c r="N53" s="64">
        <f>SUMIF('Report-PCSB-CF'!$C:$C,$B53,'Report-PCSB-CF'!J:J)</f>
        <v>8454.3924153645839</v>
      </c>
      <c r="O53" s="56">
        <f t="shared" si="22"/>
        <v>25363.17724609375</v>
      </c>
      <c r="P53" s="64">
        <f>SUMIF('Report-PCSB-CF'!$C:$C,$B53,'Report-PCSB-CF'!K:K)</f>
        <v>8454.3924153645839</v>
      </c>
      <c r="Q53" s="64">
        <f>SUMIF('Report-PCSB-CF'!$C:$C,$B53,'Report-PCSB-CF'!L:L)</f>
        <v>8454.3924153645839</v>
      </c>
      <c r="R53" s="64">
        <f>SUMIF('Report-PCSB-CF'!$C:$C,$B53,'Report-PCSB-CF'!M:M)</f>
        <v>8454.3924153645839</v>
      </c>
      <c r="S53" s="56">
        <f t="shared" si="23"/>
        <v>25363.17724609375</v>
      </c>
      <c r="T53" s="64">
        <f>SUMIF('Report-PCSB-CF'!$C:$C,$B53,'Report-PCSB-CF'!N:N)</f>
        <v>8454.3924153645839</v>
      </c>
      <c r="U53" s="64">
        <f>SUMIF('Report-PCSB-CF'!$C:$C,$B53,'Report-PCSB-CF'!O:O)</f>
        <v>8454.3924153645839</v>
      </c>
      <c r="V53" s="64">
        <f>SUMIF('Report-PCSB-CF'!$C:$C,$B53,'Report-PCSB-CF'!P:P)</f>
        <v>8454.3924153645839</v>
      </c>
      <c r="W53" s="56">
        <f t="shared" si="24"/>
        <v>25363.17724609375</v>
      </c>
      <c r="X53" s="139"/>
      <c r="Y53" s="37">
        <f t="shared" si="25"/>
        <v>101452.708984375</v>
      </c>
    </row>
    <row r="54" spans="1:25" x14ac:dyDescent="0.2">
      <c r="A54" s="36"/>
      <c r="B54" s="36" t="s">
        <v>114</v>
      </c>
      <c r="C54" s="35"/>
      <c r="D54" s="64">
        <f>SUMIF('Report-PCSB-IS'!C:C,B54,'Report-PCSB-IS'!D:D)</f>
        <v>75301.00048828125</v>
      </c>
      <c r="E54" s="55"/>
      <c r="F54" s="55"/>
      <c r="G54" s="55"/>
      <c r="H54" s="64">
        <f>SUMIF('Report-PCSB-CF'!$C:$C,$B54,'Report-PCSB-CF'!E:E)</f>
        <v>5673.2819010416661</v>
      </c>
      <c r="I54" s="64">
        <f>SUMIF('Report-PCSB-CF'!$C:$C,$B54,'Report-PCSB-CF'!F:F)</f>
        <v>5673.2819010416661</v>
      </c>
      <c r="J54" s="64">
        <f>SUMIF('Report-PCSB-CF'!$C:$C,$B54,'Report-PCSB-CF'!G:G)</f>
        <v>5673.2819010416661</v>
      </c>
      <c r="K54" s="56">
        <f t="shared" si="21"/>
        <v>17019.845703125</v>
      </c>
      <c r="L54" s="64">
        <f>SUMIF('Report-PCSB-CF'!$C:$C,$B54,'Report-PCSB-CF'!H:H)</f>
        <v>5673.2819010416661</v>
      </c>
      <c r="M54" s="64">
        <f>SUMIF('Report-PCSB-CF'!$C:$C,$B54,'Report-PCSB-CF'!I:I)</f>
        <v>5673.2819010416661</v>
      </c>
      <c r="N54" s="64">
        <f>SUMIF('Report-PCSB-CF'!$C:$C,$B54,'Report-PCSB-CF'!J:J)</f>
        <v>5673.2819010416661</v>
      </c>
      <c r="O54" s="56">
        <f t="shared" si="22"/>
        <v>17019.845703125</v>
      </c>
      <c r="P54" s="64">
        <f>SUMIF('Report-PCSB-CF'!$C:$C,$B54,'Report-PCSB-CF'!K:K)</f>
        <v>5673.2819010416661</v>
      </c>
      <c r="Q54" s="64">
        <f>SUMIF('Report-PCSB-CF'!$C:$C,$B54,'Report-PCSB-CF'!L:L)</f>
        <v>5673.2819010416661</v>
      </c>
      <c r="R54" s="64">
        <f>SUMIF('Report-PCSB-CF'!$C:$C,$B54,'Report-PCSB-CF'!M:M)</f>
        <v>5673.2819010416661</v>
      </c>
      <c r="S54" s="56">
        <f t="shared" si="23"/>
        <v>17019.845703125</v>
      </c>
      <c r="T54" s="64">
        <f>SUMIF('Report-PCSB-CF'!$C:$C,$B54,'Report-PCSB-CF'!N:N)</f>
        <v>5673.2819010416661</v>
      </c>
      <c r="U54" s="64">
        <f>SUMIF('Report-PCSB-CF'!$C:$C,$B54,'Report-PCSB-CF'!O:O)</f>
        <v>5673.2819010416661</v>
      </c>
      <c r="V54" s="64">
        <f>SUMIF('Report-PCSB-CF'!$C:$C,$B54,'Report-PCSB-CF'!P:P)</f>
        <v>5673.2819010416661</v>
      </c>
      <c r="W54" s="56">
        <f t="shared" si="24"/>
        <v>17019.845703125</v>
      </c>
      <c r="X54" s="139"/>
      <c r="Y54" s="37">
        <f t="shared" si="25"/>
        <v>68079.3828125</v>
      </c>
    </row>
    <row r="55" spans="1:25" x14ac:dyDescent="0.2">
      <c r="A55" s="36"/>
      <c r="B55" s="36" t="s">
        <v>29</v>
      </c>
      <c r="C55" s="35"/>
      <c r="D55" s="64">
        <f>SUMIF('Report-PCSB-IS'!C:C,B55,'Report-PCSB-IS'!D:D)</f>
        <v>0</v>
      </c>
      <c r="E55" s="55"/>
      <c r="F55" s="55"/>
      <c r="G55" s="55"/>
      <c r="H55" s="64">
        <f>SUMIF('Report-PCSB-CF'!$C:$C,$B55,'Report-PCSB-CF'!E:E)</f>
        <v>0</v>
      </c>
      <c r="I55" s="64">
        <f>SUMIF('Report-PCSB-CF'!$C:$C,$B55,'Report-PCSB-CF'!F:F)</f>
        <v>0</v>
      </c>
      <c r="J55" s="64">
        <f>SUMIF('Report-PCSB-CF'!$C:$C,$B55,'Report-PCSB-CF'!G:G)</f>
        <v>0</v>
      </c>
      <c r="K55" s="56">
        <f t="shared" si="21"/>
        <v>0</v>
      </c>
      <c r="L55" s="64">
        <f>SUMIF('Report-PCSB-CF'!$C:$C,$B55,'Report-PCSB-CF'!H:H)</f>
        <v>0</v>
      </c>
      <c r="M55" s="64">
        <f>SUMIF('Report-PCSB-CF'!$C:$C,$B55,'Report-PCSB-CF'!I:I)</f>
        <v>0</v>
      </c>
      <c r="N55" s="64">
        <f>SUMIF('Report-PCSB-CF'!$C:$C,$B55,'Report-PCSB-CF'!J:J)</f>
        <v>0</v>
      </c>
      <c r="O55" s="56">
        <f t="shared" si="22"/>
        <v>0</v>
      </c>
      <c r="P55" s="64">
        <f>SUMIF('Report-PCSB-CF'!$C:$C,$B55,'Report-PCSB-CF'!K:K)</f>
        <v>0</v>
      </c>
      <c r="Q55" s="64">
        <f>SUMIF('Report-PCSB-CF'!$C:$C,$B55,'Report-PCSB-CF'!L:L)</f>
        <v>0</v>
      </c>
      <c r="R55" s="64">
        <f>SUMIF('Report-PCSB-CF'!$C:$C,$B55,'Report-PCSB-CF'!M:M)</f>
        <v>0</v>
      </c>
      <c r="S55" s="56">
        <f t="shared" si="23"/>
        <v>0</v>
      </c>
      <c r="T55" s="64">
        <f>SUMIF('Report-PCSB-CF'!$C:$C,$B55,'Report-PCSB-CF'!N:N)</f>
        <v>0</v>
      </c>
      <c r="U55" s="64">
        <f>SUMIF('Report-PCSB-CF'!$C:$C,$B55,'Report-PCSB-CF'!O:O)</f>
        <v>0</v>
      </c>
      <c r="V55" s="64">
        <f>SUMIF('Report-PCSB-CF'!$C:$C,$B55,'Report-PCSB-CF'!P:P)</f>
        <v>0</v>
      </c>
      <c r="W55" s="56">
        <f t="shared" si="24"/>
        <v>0</v>
      </c>
      <c r="X55" s="139"/>
      <c r="Y55" s="37">
        <f t="shared" si="25"/>
        <v>0</v>
      </c>
    </row>
    <row r="56" spans="1:25" x14ac:dyDescent="0.2">
      <c r="A56" s="36"/>
      <c r="B56" s="36" t="s">
        <v>115</v>
      </c>
      <c r="C56" s="35"/>
      <c r="D56" s="64">
        <f>SUMIF('Report-PCSB-IS'!C:C,B56,'Report-PCSB-IS'!D:D)</f>
        <v>0</v>
      </c>
      <c r="E56" s="55"/>
      <c r="F56" s="55"/>
      <c r="G56" s="55"/>
      <c r="H56" s="64">
        <f>SUMIF('Report-PCSB-CF'!$C:$C,$B56,'Report-PCSB-CF'!E:E)</f>
        <v>0</v>
      </c>
      <c r="I56" s="64">
        <f>SUMIF('Report-PCSB-CF'!$C:$C,$B56,'Report-PCSB-CF'!F:F)</f>
        <v>0</v>
      </c>
      <c r="J56" s="64">
        <f>SUMIF('Report-PCSB-CF'!$C:$C,$B56,'Report-PCSB-CF'!G:G)</f>
        <v>0</v>
      </c>
      <c r="K56" s="56">
        <f t="shared" si="21"/>
        <v>0</v>
      </c>
      <c r="L56" s="64">
        <f>SUMIF('Report-PCSB-CF'!$C:$C,$B56,'Report-PCSB-CF'!H:H)</f>
        <v>0</v>
      </c>
      <c r="M56" s="64">
        <f>SUMIF('Report-PCSB-CF'!$C:$C,$B56,'Report-PCSB-CF'!I:I)</f>
        <v>0</v>
      </c>
      <c r="N56" s="64">
        <f>SUMIF('Report-PCSB-CF'!$C:$C,$B56,'Report-PCSB-CF'!J:J)</f>
        <v>0</v>
      </c>
      <c r="O56" s="56">
        <f t="shared" si="22"/>
        <v>0</v>
      </c>
      <c r="P56" s="64">
        <f>SUMIF('Report-PCSB-CF'!$C:$C,$B56,'Report-PCSB-CF'!K:K)</f>
        <v>0</v>
      </c>
      <c r="Q56" s="64">
        <f>SUMIF('Report-PCSB-CF'!$C:$C,$B56,'Report-PCSB-CF'!L:L)</f>
        <v>0</v>
      </c>
      <c r="R56" s="64">
        <f>SUMIF('Report-PCSB-CF'!$C:$C,$B56,'Report-PCSB-CF'!M:M)</f>
        <v>0</v>
      </c>
      <c r="S56" s="56">
        <f t="shared" si="23"/>
        <v>0</v>
      </c>
      <c r="T56" s="64">
        <f>SUMIF('Report-PCSB-CF'!$C:$C,$B56,'Report-PCSB-CF'!N:N)</f>
        <v>0</v>
      </c>
      <c r="U56" s="64">
        <f>SUMIF('Report-PCSB-CF'!$C:$C,$B56,'Report-PCSB-CF'!O:O)</f>
        <v>0</v>
      </c>
      <c r="V56" s="64">
        <f>SUMIF('Report-PCSB-CF'!$C:$C,$B56,'Report-PCSB-CF'!P:P)</f>
        <v>0</v>
      </c>
      <c r="W56" s="56">
        <f t="shared" si="24"/>
        <v>0</v>
      </c>
      <c r="X56" s="139"/>
      <c r="Y56" s="37">
        <f t="shared" si="25"/>
        <v>0</v>
      </c>
    </row>
    <row r="57" spans="1:25" x14ac:dyDescent="0.2">
      <c r="A57" s="36"/>
      <c r="B57" s="36" t="s">
        <v>116</v>
      </c>
      <c r="C57" s="35"/>
      <c r="D57" s="54">
        <f>SUMIF('Report-PCSB-IS'!C:C,B57,'Report-PCSB-IS'!D:D)</f>
        <v>94029.539296875009</v>
      </c>
      <c r="E57" s="55"/>
      <c r="F57" s="55"/>
      <c r="G57" s="55"/>
      <c r="H57" s="54">
        <f>SUMIF('Report-PCSB-CF'!$C:$C,$B57,'Report-PCSB-CF'!E:E)</f>
        <v>6345.19921875</v>
      </c>
      <c r="I57" s="54">
        <f>SUMIF('Report-PCSB-CF'!$C:$C,$B57,'Report-PCSB-CF'!F:F)</f>
        <v>6345.19921875</v>
      </c>
      <c r="J57" s="54">
        <f>SUMIF('Report-PCSB-CF'!$C:$C,$B57,'Report-PCSB-CF'!G:G)</f>
        <v>6345.19921875</v>
      </c>
      <c r="K57" s="56">
        <f t="shared" si="21"/>
        <v>19035.59765625</v>
      </c>
      <c r="L57" s="54">
        <f>SUMIF('Report-PCSB-CF'!$C:$C,$B57,'Report-PCSB-CF'!H:H)</f>
        <v>6345.19921875</v>
      </c>
      <c r="M57" s="54">
        <f>SUMIF('Report-PCSB-CF'!$C:$C,$B57,'Report-PCSB-CF'!I:I)</f>
        <v>6345.19921875</v>
      </c>
      <c r="N57" s="54">
        <f>SUMIF('Report-PCSB-CF'!$C:$C,$B57,'Report-PCSB-CF'!J:J)</f>
        <v>6345.19921875</v>
      </c>
      <c r="O57" s="56">
        <f t="shared" si="22"/>
        <v>19035.59765625</v>
      </c>
      <c r="P57" s="54">
        <f>SUMIF('Report-PCSB-CF'!$C:$C,$B57,'Report-PCSB-CF'!K:K)</f>
        <v>6345.19921875</v>
      </c>
      <c r="Q57" s="54">
        <f>SUMIF('Report-PCSB-CF'!$C:$C,$B57,'Report-PCSB-CF'!L:L)</f>
        <v>6345.19921875</v>
      </c>
      <c r="R57" s="54">
        <f>SUMIF('Report-PCSB-CF'!$C:$C,$B57,'Report-PCSB-CF'!M:M)</f>
        <v>6345.19921875</v>
      </c>
      <c r="S57" s="56">
        <f t="shared" si="23"/>
        <v>19035.59765625</v>
      </c>
      <c r="T57" s="54">
        <f>SUMIF('Report-PCSB-CF'!$C:$C,$B57,'Report-PCSB-CF'!N:N)</f>
        <v>6345.19921875</v>
      </c>
      <c r="U57" s="54">
        <f>SUMIF('Report-PCSB-CF'!$C:$C,$B57,'Report-PCSB-CF'!O:O)</f>
        <v>6345.19921875</v>
      </c>
      <c r="V57" s="54">
        <f>SUMIF('Report-PCSB-CF'!$C:$C,$B57,'Report-PCSB-CF'!P:P)</f>
        <v>6345.19921875</v>
      </c>
      <c r="W57" s="56">
        <f t="shared" si="24"/>
        <v>19035.59765625</v>
      </c>
      <c r="X57" s="139"/>
      <c r="Y57" s="37">
        <f t="shared" si="25"/>
        <v>76142.390625</v>
      </c>
    </row>
    <row r="58" spans="1:25" x14ac:dyDescent="0.2">
      <c r="A58" s="36"/>
      <c r="B58" s="36" t="s">
        <v>30</v>
      </c>
      <c r="C58" s="35"/>
      <c r="D58" s="54">
        <f>SUMIF('Report-PCSB-IS'!C:C,B58,'Report-PCSB-IS'!D:D)</f>
        <v>358606.88857498165</v>
      </c>
      <c r="E58" s="55"/>
      <c r="F58" s="55"/>
      <c r="G58" s="55"/>
      <c r="H58" s="54">
        <f>SUMIF('Report-PCSB-CF'!$C:$C,$B58,'Report-PCSB-CF'!E:E)</f>
        <v>30549.879709879555</v>
      </c>
      <c r="I58" s="54">
        <f>SUMIF('Report-PCSB-CF'!$C:$C,$B58,'Report-PCSB-CF'!F:F)</f>
        <v>30549.879709879555</v>
      </c>
      <c r="J58" s="54">
        <f>SUMIF('Report-PCSB-CF'!$C:$C,$B58,'Report-PCSB-CF'!G:G)</f>
        <v>30549.879709879555</v>
      </c>
      <c r="K58" s="56">
        <f t="shared" si="21"/>
        <v>91649.639129638672</v>
      </c>
      <c r="L58" s="54">
        <f>SUMIF('Report-PCSB-CF'!$C:$C,$B58,'Report-PCSB-CF'!H:H)</f>
        <v>30549.879709879555</v>
      </c>
      <c r="M58" s="54">
        <f>SUMIF('Report-PCSB-CF'!$C:$C,$B58,'Report-PCSB-CF'!I:I)</f>
        <v>30549.879709879555</v>
      </c>
      <c r="N58" s="54">
        <f>SUMIF('Report-PCSB-CF'!$C:$C,$B58,'Report-PCSB-CF'!J:J)</f>
        <v>30549.879709879555</v>
      </c>
      <c r="O58" s="56">
        <f t="shared" si="22"/>
        <v>91649.639129638672</v>
      </c>
      <c r="P58" s="54">
        <f>SUMIF('Report-PCSB-CF'!$C:$C,$B58,'Report-PCSB-CF'!K:K)</f>
        <v>30549.879709879555</v>
      </c>
      <c r="Q58" s="54">
        <f>SUMIF('Report-PCSB-CF'!$C:$C,$B58,'Report-PCSB-CF'!L:L)</f>
        <v>30549.879709879555</v>
      </c>
      <c r="R58" s="54">
        <f>SUMIF('Report-PCSB-CF'!$C:$C,$B58,'Report-PCSB-CF'!M:M)</f>
        <v>30549.879709879555</v>
      </c>
      <c r="S58" s="56">
        <f t="shared" si="23"/>
        <v>91649.639129638672</v>
      </c>
      <c r="T58" s="54">
        <f>SUMIF('Report-PCSB-CF'!$C:$C,$B58,'Report-PCSB-CF'!N:N)</f>
        <v>30549.879709879555</v>
      </c>
      <c r="U58" s="54">
        <f>SUMIF('Report-PCSB-CF'!$C:$C,$B58,'Report-PCSB-CF'!O:O)</f>
        <v>30549.879709879555</v>
      </c>
      <c r="V58" s="54">
        <f>SUMIF('Report-PCSB-CF'!$C:$C,$B58,'Report-PCSB-CF'!P:P)</f>
        <v>30549.879709879555</v>
      </c>
      <c r="W58" s="56">
        <f t="shared" si="24"/>
        <v>91649.639129638672</v>
      </c>
      <c r="X58" s="139"/>
      <c r="Y58" s="38">
        <f t="shared" si="25"/>
        <v>366598.55651855469</v>
      </c>
    </row>
    <row r="59" spans="1:25" x14ac:dyDescent="0.2">
      <c r="A59" s="36"/>
      <c r="B59" s="46" t="s">
        <v>31</v>
      </c>
      <c r="C59" s="35"/>
      <c r="D59" s="118">
        <f>SUM(D47:D58)</f>
        <v>936817.6248078919</v>
      </c>
      <c r="E59" s="48"/>
      <c r="F59" s="48"/>
      <c r="G59" s="48"/>
      <c r="H59" s="47">
        <f>SUM(H47:H58)</f>
        <v>77815.747629801423</v>
      </c>
      <c r="I59" s="47">
        <f>SUM(I47:I58)</f>
        <v>77815.747629801423</v>
      </c>
      <c r="J59" s="47">
        <f>SUM(J47:J58)</f>
        <v>77815.747629801423</v>
      </c>
      <c r="K59" s="47">
        <f>SUM(H59:J59)</f>
        <v>233447.24288940427</v>
      </c>
      <c r="L59" s="47">
        <f>SUM(L47:L58)</f>
        <v>77815.747629801423</v>
      </c>
      <c r="M59" s="47">
        <f>SUM(M47:M58)</f>
        <v>77815.747629801423</v>
      </c>
      <c r="N59" s="47">
        <f>SUM(N47:N58)</f>
        <v>77815.747629801423</v>
      </c>
      <c r="O59" s="47">
        <f>SUM(L59:N59)</f>
        <v>233447.24288940427</v>
      </c>
      <c r="P59" s="47">
        <f>SUM(P47:P58)</f>
        <v>77815.747629801423</v>
      </c>
      <c r="Q59" s="47">
        <f>SUM(Q47:Q58)</f>
        <v>77815.747629801423</v>
      </c>
      <c r="R59" s="47">
        <f>SUM(R47:R58)</f>
        <v>77815.747629801423</v>
      </c>
      <c r="S59" s="47">
        <f>SUM(P59:R59)</f>
        <v>233447.24288940427</v>
      </c>
      <c r="T59" s="47">
        <f>SUM(T47:T58)</f>
        <v>77815.747629801423</v>
      </c>
      <c r="U59" s="47">
        <f>SUM(U47:U58)</f>
        <v>77815.747629801423</v>
      </c>
      <c r="V59" s="47">
        <f>SUM(V47:V58)</f>
        <v>77815.747629801423</v>
      </c>
      <c r="W59" s="47">
        <f>SUM(T59:V59)</f>
        <v>233447.24288940427</v>
      </c>
      <c r="X59" s="139"/>
      <c r="Y59" s="37">
        <f t="shared" si="25"/>
        <v>933788.97155761707</v>
      </c>
    </row>
    <row r="60" spans="1:25" x14ac:dyDescent="0.2">
      <c r="A60" s="36"/>
      <c r="B60" s="43"/>
      <c r="C60" s="35"/>
      <c r="D60" s="120"/>
      <c r="E60" s="50"/>
      <c r="F60" s="50"/>
      <c r="G60" s="50"/>
      <c r="H60" s="48"/>
      <c r="I60" s="48"/>
      <c r="J60" s="48"/>
      <c r="K60" s="48"/>
      <c r="L60" s="48"/>
      <c r="M60" s="48"/>
      <c r="N60" s="48"/>
      <c r="O60" s="48"/>
      <c r="P60" s="48"/>
      <c r="Q60" s="48"/>
      <c r="R60" s="48"/>
      <c r="S60" s="48"/>
      <c r="T60" s="48"/>
      <c r="U60" s="48"/>
      <c r="V60" s="48"/>
      <c r="W60" s="48"/>
      <c r="X60" s="139"/>
      <c r="Y60" s="37"/>
    </row>
    <row r="61" spans="1:25" x14ac:dyDescent="0.2">
      <c r="A61" s="36"/>
      <c r="B61" s="46" t="s">
        <v>117</v>
      </c>
      <c r="C61" s="35"/>
      <c r="D61" s="118">
        <f>D59+D44+D35+D27</f>
        <v>8714638.101756867</v>
      </c>
      <c r="E61" s="48"/>
      <c r="F61" s="48"/>
      <c r="G61" s="48"/>
      <c r="H61" s="47">
        <f t="shared" ref="H61:W61" si="26">H59+H44+H35+H27</f>
        <v>485764.19087320962</v>
      </c>
      <c r="I61" s="47">
        <f t="shared" si="26"/>
        <v>672391.324662272</v>
      </c>
      <c r="J61" s="47">
        <f t="shared" si="26"/>
        <v>740299.67811279302</v>
      </c>
      <c r="K61" s="47">
        <f t="shared" si="26"/>
        <v>1898455.1936482745</v>
      </c>
      <c r="L61" s="47">
        <f t="shared" si="26"/>
        <v>727831.11932373047</v>
      </c>
      <c r="M61" s="47">
        <f t="shared" si="26"/>
        <v>723142.20877685538</v>
      </c>
      <c r="N61" s="47">
        <f t="shared" si="26"/>
        <v>730017.20877685538</v>
      </c>
      <c r="O61" s="47">
        <f t="shared" si="26"/>
        <v>2180990.5368774412</v>
      </c>
      <c r="P61" s="47">
        <f t="shared" si="26"/>
        <v>734888.03377685545</v>
      </c>
      <c r="Q61" s="47">
        <f t="shared" si="26"/>
        <v>729466.88377685542</v>
      </c>
      <c r="R61" s="47">
        <f t="shared" si="26"/>
        <v>730920.7337768554</v>
      </c>
      <c r="S61" s="47">
        <f t="shared" si="26"/>
        <v>2195275.651330566</v>
      </c>
      <c r="T61" s="47">
        <f t="shared" si="26"/>
        <v>723142.20877685538</v>
      </c>
      <c r="U61" s="47">
        <f t="shared" si="26"/>
        <v>737208.94041748042</v>
      </c>
      <c r="V61" s="47">
        <f t="shared" si="26"/>
        <v>904259.38032633462</v>
      </c>
      <c r="W61" s="58">
        <f t="shared" si="26"/>
        <v>2364610.5295206704</v>
      </c>
      <c r="X61" s="139"/>
      <c r="Y61" s="38">
        <f>SUM(K61,O61,S61,W61)</f>
        <v>8639331.9113769513</v>
      </c>
    </row>
    <row r="62" spans="1:25" ht="12.75" customHeight="1" x14ac:dyDescent="0.2">
      <c r="A62" s="49" t="s">
        <v>118</v>
      </c>
      <c r="B62" s="46"/>
      <c r="C62" s="35"/>
      <c r="D62" s="118">
        <f>D16-D61</f>
        <v>101823.2918707598</v>
      </c>
      <c r="E62" s="48"/>
      <c r="F62" s="48"/>
      <c r="G62" s="48"/>
      <c r="H62" s="47">
        <f t="shared" ref="H62:W62" si="27">H16-H61</f>
        <v>166388.08321533201</v>
      </c>
      <c r="I62" s="47">
        <f t="shared" si="27"/>
        <v>-10720.233401150093</v>
      </c>
      <c r="J62" s="47">
        <f t="shared" si="27"/>
        <v>59073.974254692788</v>
      </c>
      <c r="K62" s="47">
        <f t="shared" si="27"/>
        <v>214741.82406887459</v>
      </c>
      <c r="L62" s="47">
        <f t="shared" si="27"/>
        <v>-57911.835238986649</v>
      </c>
      <c r="M62" s="47">
        <f t="shared" si="27"/>
        <v>-19020.703144666739</v>
      </c>
      <c r="N62" s="47">
        <f t="shared" si="27"/>
        <v>138956.41672159836</v>
      </c>
      <c r="O62" s="47">
        <f t="shared" si="27"/>
        <v>62023.878337944858</v>
      </c>
      <c r="P62" s="47">
        <f t="shared" si="27"/>
        <v>-66872.513126627775</v>
      </c>
      <c r="Q62" s="47">
        <f t="shared" si="27"/>
        <v>-64307.008278401685</v>
      </c>
      <c r="R62" s="47">
        <f t="shared" si="27"/>
        <v>104299.55030788842</v>
      </c>
      <c r="S62" s="47">
        <f t="shared" si="27"/>
        <v>-26879.971097140573</v>
      </c>
      <c r="T62" s="47">
        <f t="shared" si="27"/>
        <v>-57982.333278401638</v>
      </c>
      <c r="U62" s="47">
        <f t="shared" si="27"/>
        <v>-66337.774615478469</v>
      </c>
      <c r="V62" s="47">
        <f t="shared" si="27"/>
        <v>-80905.28906521271</v>
      </c>
      <c r="W62" s="47">
        <f t="shared" si="27"/>
        <v>-205225.39695909293</v>
      </c>
      <c r="X62" s="139"/>
      <c r="Y62" s="37">
        <f>SUM(K62,O62,S62,W62)</f>
        <v>44660.334350585938</v>
      </c>
    </row>
    <row r="63" spans="1:25" ht="12.75" customHeight="1" x14ac:dyDescent="0.2">
      <c r="A63" s="49"/>
      <c r="B63" s="43"/>
      <c r="C63" s="35"/>
      <c r="D63" s="121"/>
      <c r="E63" s="48"/>
      <c r="F63" s="48"/>
      <c r="G63" s="48"/>
      <c r="H63" s="59"/>
      <c r="I63" s="59"/>
      <c r="J63" s="59"/>
      <c r="K63" s="48"/>
      <c r="L63" s="59"/>
      <c r="M63" s="59"/>
      <c r="N63" s="59"/>
      <c r="O63" s="48"/>
      <c r="P63" s="59"/>
      <c r="Q63" s="59"/>
      <c r="R63" s="59"/>
      <c r="S63" s="48"/>
      <c r="T63" s="59"/>
      <c r="U63" s="59"/>
      <c r="V63" s="59"/>
      <c r="W63" s="48"/>
      <c r="X63" s="139"/>
      <c r="Y63" s="37"/>
    </row>
    <row r="64" spans="1:25" x14ac:dyDescent="0.2">
      <c r="A64" s="49" t="s">
        <v>32</v>
      </c>
      <c r="B64" s="46"/>
      <c r="C64" s="35"/>
      <c r="D64" s="118">
        <f>D62</f>
        <v>101823.2918707598</v>
      </c>
      <c r="E64" s="62"/>
      <c r="F64" s="62"/>
      <c r="G64" s="62"/>
      <c r="H64" s="144">
        <f>H62</f>
        <v>166388.08321533201</v>
      </c>
      <c r="I64" s="144">
        <f t="shared" ref="I64:W64" si="28">I62</f>
        <v>-10720.233401150093</v>
      </c>
      <c r="J64" s="144">
        <f t="shared" si="28"/>
        <v>59073.974254692788</v>
      </c>
      <c r="K64" s="144">
        <f t="shared" si="28"/>
        <v>214741.82406887459</v>
      </c>
      <c r="L64" s="144">
        <f t="shared" si="28"/>
        <v>-57911.835238986649</v>
      </c>
      <c r="M64" s="144">
        <f t="shared" si="28"/>
        <v>-19020.703144666739</v>
      </c>
      <c r="N64" s="144">
        <f t="shared" si="28"/>
        <v>138956.41672159836</v>
      </c>
      <c r="O64" s="144">
        <f t="shared" si="28"/>
        <v>62023.878337944858</v>
      </c>
      <c r="P64" s="144">
        <f t="shared" si="28"/>
        <v>-66872.513126627775</v>
      </c>
      <c r="Q64" s="144">
        <f t="shared" si="28"/>
        <v>-64307.008278401685</v>
      </c>
      <c r="R64" s="144">
        <f t="shared" si="28"/>
        <v>104299.55030788842</v>
      </c>
      <c r="S64" s="144">
        <f t="shared" si="28"/>
        <v>-26879.971097140573</v>
      </c>
      <c r="T64" s="144">
        <f t="shared" si="28"/>
        <v>-57982.333278401638</v>
      </c>
      <c r="U64" s="144">
        <f t="shared" si="28"/>
        <v>-66337.774615478469</v>
      </c>
      <c r="V64" s="144">
        <f t="shared" si="28"/>
        <v>-80905.28906521271</v>
      </c>
      <c r="W64" s="144">
        <f t="shared" si="28"/>
        <v>-205225.39695909293</v>
      </c>
      <c r="X64" s="145"/>
      <c r="Y64" s="146">
        <f>SUM(K64,O64,S64,W64)</f>
        <v>44660.334350585938</v>
      </c>
    </row>
  </sheetData>
  <pageMargins left="0.75" right="0.35" top="0.5" bottom="0.5" header="0.5" footer="0.5"/>
  <pageSetup scale="34" orientation="portrait" horizontalDpi="300" verticalDpi="300" r:id="rId1"/>
  <headerFooter alignWithMargins="0">
    <oddHeader xml:space="preserve">&amp;C&amp;"Arial,Bold"&amp;11
</oddHeader>
    <oddFooter>&amp;RPage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sheetPr>
  <dimension ref="A1:BM225"/>
  <sheetViews>
    <sheetView topLeftCell="A48" workbookViewId="0">
      <selection activeCell="Q108" sqref="Q1:BC1048576"/>
    </sheetView>
  </sheetViews>
  <sheetFormatPr defaultColWidth="8.85546875" defaultRowHeight="15" outlineLevelRow="1" outlineLevelCol="1" x14ac:dyDescent="0.25"/>
  <cols>
    <col min="1" max="1" width="10.7109375" customWidth="1"/>
    <col min="2" max="2" width="25.7109375" customWidth="1"/>
    <col min="3" max="7" width="2.85546875" hidden="1" customWidth="1"/>
    <col min="8" max="11" width="8.140625" customWidth="1"/>
    <col min="12" max="12" width="8.140625" style="70" bestFit="1" customWidth="1"/>
    <col min="13" max="16" width="8.140625" customWidth="1"/>
    <col min="17" max="48" width="8.140625" customWidth="1" outlineLevel="1"/>
    <col min="49" max="52" width="7.140625" customWidth="1" outlineLevel="1"/>
    <col min="53" max="53" width="2" customWidth="1"/>
    <col min="54" max="54" width="7.28515625" customWidth="1"/>
    <col min="55" max="55" width="15.42578125" customWidth="1"/>
    <col min="56" max="59" width="9.140625" hidden="1" customWidth="1" outlineLevel="1"/>
    <col min="60" max="60" width="13.42578125" hidden="1" customWidth="1" outlineLevel="1"/>
    <col min="61" max="64" width="9.140625" hidden="1" customWidth="1" outlineLevel="1"/>
    <col min="65" max="65" width="9.140625" customWidth="1" collapsed="1"/>
    <col min="66" max="86" width="9.140625" customWidth="1"/>
  </cols>
  <sheetData>
    <row r="1" spans="1:58" x14ac:dyDescent="0.25">
      <c r="A1" s="70"/>
      <c r="B1" s="147" t="s">
        <v>127</v>
      </c>
      <c r="C1" s="147"/>
      <c r="D1" s="147"/>
      <c r="E1" s="147"/>
      <c r="F1" s="147"/>
      <c r="G1" s="147"/>
      <c r="H1" s="148">
        <v>1</v>
      </c>
      <c r="I1" s="148">
        <v>2</v>
      </c>
      <c r="J1" s="148">
        <v>3</v>
      </c>
      <c r="K1" s="148">
        <v>4</v>
      </c>
      <c r="L1" s="148">
        <v>5</v>
      </c>
      <c r="M1" s="148">
        <v>6</v>
      </c>
      <c r="N1" s="148">
        <v>7</v>
      </c>
      <c r="O1" s="148">
        <v>8</v>
      </c>
      <c r="P1" s="148">
        <v>9</v>
      </c>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7"/>
      <c r="BC1" s="147"/>
    </row>
    <row r="2" spans="1:58" ht="19.5" x14ac:dyDescent="0.4">
      <c r="A2" s="70"/>
      <c r="B2" s="98" t="s">
        <v>365</v>
      </c>
      <c r="C2" s="98"/>
      <c r="D2" s="98"/>
      <c r="E2" s="98"/>
      <c r="F2" s="98"/>
      <c r="G2" s="98"/>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0"/>
      <c r="BC2" s="149"/>
    </row>
    <row r="3" spans="1:58" x14ac:dyDescent="0.25">
      <c r="A3" s="70"/>
      <c r="B3" s="99" t="s">
        <v>366</v>
      </c>
      <c r="C3" s="99"/>
      <c r="D3" s="99"/>
      <c r="E3" s="99"/>
      <c r="F3" s="99"/>
      <c r="G3" s="99"/>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0"/>
      <c r="BC3" s="70"/>
    </row>
    <row r="4" spans="1:58" x14ac:dyDescent="0.25">
      <c r="A4" s="70"/>
      <c r="B4" s="70"/>
      <c r="C4" s="70"/>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0"/>
      <c r="BC4" s="70"/>
    </row>
    <row r="5" spans="1:58" x14ac:dyDescent="0.25">
      <c r="A5" s="70"/>
      <c r="B5" s="70"/>
      <c r="C5" s="70"/>
      <c r="D5" s="70"/>
      <c r="E5" s="70"/>
      <c r="F5" s="70"/>
      <c r="G5" s="70"/>
      <c r="H5" s="70"/>
      <c r="I5" s="70"/>
      <c r="J5" s="70"/>
      <c r="K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1"/>
      <c r="BB5" s="70"/>
      <c r="BC5" s="70"/>
      <c r="BE5" s="131"/>
    </row>
    <row r="6" spans="1:58" x14ac:dyDescent="0.25">
      <c r="A6" s="70"/>
      <c r="B6" s="150" t="s">
        <v>128</v>
      </c>
      <c r="C6" s="150"/>
      <c r="D6" s="150"/>
      <c r="E6" s="150"/>
      <c r="F6" s="150"/>
      <c r="G6" s="150"/>
      <c r="H6" s="151" t="s">
        <v>129</v>
      </c>
      <c r="I6" s="151" t="s">
        <v>130</v>
      </c>
      <c r="J6" s="151" t="s">
        <v>131</v>
      </c>
      <c r="K6" s="152" t="s">
        <v>132</v>
      </c>
      <c r="L6" s="153" t="s">
        <v>305</v>
      </c>
      <c r="M6" s="153" t="s">
        <v>306</v>
      </c>
      <c r="N6" s="153" t="s">
        <v>307</v>
      </c>
      <c r="O6" s="153" t="s">
        <v>308</v>
      </c>
      <c r="P6" s="153" t="s">
        <v>309</v>
      </c>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4"/>
      <c r="BC6" s="154"/>
    </row>
    <row r="7" spans="1:58" x14ac:dyDescent="0.25">
      <c r="A7" s="70"/>
      <c r="B7" s="124" t="s">
        <v>133</v>
      </c>
      <c r="C7" s="124"/>
      <c r="D7" s="124"/>
      <c r="E7" s="124"/>
      <c r="F7" s="124"/>
      <c r="G7" s="124"/>
      <c r="H7" s="155">
        <v>0</v>
      </c>
      <c r="I7" s="155">
        <v>0</v>
      </c>
      <c r="J7" s="155">
        <v>0</v>
      </c>
      <c r="K7" s="155">
        <v>0</v>
      </c>
      <c r="L7" s="155">
        <v>0</v>
      </c>
      <c r="M7" s="155">
        <v>0</v>
      </c>
      <c r="N7" s="155">
        <v>0</v>
      </c>
      <c r="O7" s="155">
        <v>0</v>
      </c>
      <c r="P7" s="155">
        <v>0</v>
      </c>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row>
    <row r="8" spans="1:58" x14ac:dyDescent="0.25">
      <c r="A8" s="70"/>
      <c r="B8" s="70"/>
      <c r="C8" s="70"/>
      <c r="D8" s="70"/>
      <c r="E8" s="70"/>
      <c r="F8" s="70"/>
      <c r="G8" s="70"/>
      <c r="H8" s="70"/>
      <c r="I8" s="70"/>
      <c r="J8" s="70"/>
      <c r="K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row>
    <row r="9" spans="1:58" ht="15.75" x14ac:dyDescent="0.25">
      <c r="A9" s="70"/>
      <c r="B9" s="66" t="s">
        <v>134</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70"/>
      <c r="BE9" s="70"/>
      <c r="BF9" s="70"/>
    </row>
    <row r="10" spans="1:58" hidden="1" outlineLevel="1" x14ac:dyDescent="0.25">
      <c r="A10" s="70"/>
      <c r="B10" s="67" t="s">
        <v>135</v>
      </c>
      <c r="C10" s="68"/>
      <c r="D10" s="68"/>
      <c r="E10" s="68"/>
      <c r="F10" s="68"/>
      <c r="G10" s="68"/>
      <c r="H10" s="69"/>
      <c r="I10" s="69"/>
      <c r="J10" s="68"/>
      <c r="K10" s="68"/>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8"/>
      <c r="BB10" s="68"/>
      <c r="BC10" s="156"/>
    </row>
    <row r="11" spans="1:58" hidden="1" outlineLevel="1" x14ac:dyDescent="0.25">
      <c r="A11" s="157"/>
      <c r="B11" s="158" t="s">
        <v>136</v>
      </c>
      <c r="C11" s="159"/>
      <c r="D11" s="159"/>
      <c r="E11" s="159"/>
      <c r="F11" s="159"/>
      <c r="G11" s="159"/>
      <c r="H11" s="160"/>
      <c r="I11" s="160"/>
      <c r="J11" s="160"/>
      <c r="K11" s="161"/>
      <c r="L11" s="162"/>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4"/>
      <c r="AZ11" s="163"/>
      <c r="BA11" s="71"/>
      <c r="BB11" s="70"/>
      <c r="BC11" s="165"/>
    </row>
    <row r="12" spans="1:58" hidden="1" outlineLevel="1" x14ac:dyDescent="0.25">
      <c r="A12" s="157"/>
      <c r="B12" s="158" t="s">
        <v>137</v>
      </c>
      <c r="C12" s="159"/>
      <c r="D12" s="159"/>
      <c r="E12" s="159"/>
      <c r="F12" s="159"/>
      <c r="G12" s="159"/>
      <c r="H12" s="160"/>
      <c r="I12" s="160"/>
      <c r="J12" s="160"/>
      <c r="K12" s="161"/>
      <c r="L12" s="162"/>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4"/>
      <c r="AZ12" s="163"/>
      <c r="BA12" s="71"/>
      <c r="BB12" s="70"/>
      <c r="BC12" s="165"/>
    </row>
    <row r="13" spans="1:58" hidden="1" outlineLevel="1" x14ac:dyDescent="0.25">
      <c r="A13" s="157"/>
      <c r="B13" s="158" t="s">
        <v>138</v>
      </c>
      <c r="C13" s="159"/>
      <c r="D13" s="159"/>
      <c r="E13" s="159"/>
      <c r="F13" s="159"/>
      <c r="G13" s="159"/>
      <c r="H13" s="160"/>
      <c r="I13" s="160"/>
      <c r="J13" s="160"/>
      <c r="K13" s="161"/>
      <c r="L13" s="162"/>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4"/>
      <c r="AZ13" s="163"/>
      <c r="BA13" s="71"/>
      <c r="BB13" s="70"/>
      <c r="BC13" s="165"/>
    </row>
    <row r="14" spans="1:58" hidden="1" outlineLevel="1" x14ac:dyDescent="0.25">
      <c r="A14" s="157"/>
      <c r="B14" s="158" t="s">
        <v>139</v>
      </c>
      <c r="C14" s="159"/>
      <c r="D14" s="159"/>
      <c r="E14" s="159"/>
      <c r="F14" s="159"/>
      <c r="G14" s="159"/>
      <c r="H14" s="160"/>
      <c r="I14" s="160"/>
      <c r="J14" s="160"/>
      <c r="K14" s="161"/>
      <c r="L14" s="162"/>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4"/>
      <c r="AZ14" s="163"/>
      <c r="BA14" s="71"/>
      <c r="BB14" s="70"/>
      <c r="BC14" s="165"/>
    </row>
    <row r="15" spans="1:58" hidden="1" outlineLevel="1" x14ac:dyDescent="0.25">
      <c r="A15" s="166"/>
      <c r="B15" s="158" t="s">
        <v>140</v>
      </c>
      <c r="C15" s="159"/>
      <c r="D15" s="159"/>
      <c r="E15" s="159"/>
      <c r="F15" s="159"/>
      <c r="G15" s="159"/>
      <c r="H15" s="160"/>
      <c r="I15" s="160"/>
      <c r="J15" s="160"/>
      <c r="K15" s="161"/>
      <c r="L15" s="162"/>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4"/>
      <c r="AZ15" s="163"/>
      <c r="BA15" s="71"/>
      <c r="BB15" s="70"/>
      <c r="BC15" s="165"/>
    </row>
    <row r="16" spans="1:58" hidden="1" outlineLevel="1" x14ac:dyDescent="0.25">
      <c r="A16" s="157"/>
      <c r="B16" s="158" t="s">
        <v>141</v>
      </c>
      <c r="C16" s="159"/>
      <c r="D16" s="159"/>
      <c r="E16" s="159"/>
      <c r="F16" s="159"/>
      <c r="G16" s="159"/>
      <c r="H16" s="160"/>
      <c r="I16" s="160"/>
      <c r="J16" s="160"/>
      <c r="K16" s="161"/>
      <c r="L16" s="162"/>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4"/>
      <c r="AZ16" s="163"/>
      <c r="BA16" s="71"/>
      <c r="BB16" s="70"/>
      <c r="BC16" s="165"/>
    </row>
    <row r="17" spans="1:55" hidden="1" outlineLevel="1" x14ac:dyDescent="0.25">
      <c r="A17" s="157"/>
      <c r="B17" s="158" t="s">
        <v>142</v>
      </c>
      <c r="C17" s="159"/>
      <c r="D17" s="159"/>
      <c r="E17" s="159"/>
      <c r="F17" s="159"/>
      <c r="G17" s="159"/>
      <c r="H17" s="160"/>
      <c r="I17" s="160"/>
      <c r="J17" s="160"/>
      <c r="K17" s="161"/>
      <c r="L17" s="162"/>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4"/>
      <c r="AZ17" s="163"/>
      <c r="BA17" s="71"/>
      <c r="BB17" s="70"/>
      <c r="BC17" s="165"/>
    </row>
    <row r="18" spans="1:55" hidden="1" outlineLevel="1" x14ac:dyDescent="0.25">
      <c r="A18" s="157"/>
      <c r="B18" s="158" t="s">
        <v>143</v>
      </c>
      <c r="C18" s="159"/>
      <c r="D18" s="159"/>
      <c r="E18" s="159"/>
      <c r="F18" s="159"/>
      <c r="G18" s="159"/>
      <c r="H18" s="160"/>
      <c r="I18" s="160"/>
      <c r="J18" s="160"/>
      <c r="K18" s="161"/>
      <c r="L18" s="162"/>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4"/>
      <c r="AZ18" s="163"/>
      <c r="BA18" s="71"/>
      <c r="BB18" s="70"/>
      <c r="BC18" s="165"/>
    </row>
    <row r="19" spans="1:55" hidden="1" outlineLevel="1" x14ac:dyDescent="0.25">
      <c r="A19" s="157"/>
      <c r="B19" s="158" t="s">
        <v>144</v>
      </c>
      <c r="C19" s="159"/>
      <c r="D19" s="159"/>
      <c r="E19" s="159"/>
      <c r="F19" s="159"/>
      <c r="G19" s="159"/>
      <c r="H19" s="160"/>
      <c r="I19" s="160"/>
      <c r="J19" s="160"/>
      <c r="K19" s="161"/>
      <c r="L19" s="162"/>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4"/>
      <c r="AZ19" s="163"/>
      <c r="BA19" s="71"/>
      <c r="BB19" s="70"/>
      <c r="BC19" s="165"/>
    </row>
    <row r="20" spans="1:55" hidden="1" outlineLevel="1" x14ac:dyDescent="0.25">
      <c r="A20" s="157"/>
      <c r="B20" s="158" t="s">
        <v>145</v>
      </c>
      <c r="C20" s="159"/>
      <c r="D20" s="159"/>
      <c r="E20" s="159"/>
      <c r="F20" s="159"/>
      <c r="G20" s="159"/>
      <c r="H20" s="160"/>
      <c r="I20" s="160"/>
      <c r="J20" s="160"/>
      <c r="K20" s="161"/>
      <c r="L20" s="162"/>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4"/>
      <c r="AZ20" s="163"/>
      <c r="BA20" s="71"/>
      <c r="BB20" s="70"/>
      <c r="BC20" s="165"/>
    </row>
    <row r="21" spans="1:55" hidden="1" outlineLevel="1" x14ac:dyDescent="0.25">
      <c r="A21" s="70"/>
      <c r="B21" s="158" t="s">
        <v>146</v>
      </c>
      <c r="C21" s="159"/>
      <c r="D21" s="159"/>
      <c r="E21" s="159"/>
      <c r="F21" s="159"/>
      <c r="G21" s="159"/>
      <c r="H21" s="160"/>
      <c r="I21" s="160"/>
      <c r="J21" s="160"/>
      <c r="K21" s="161"/>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4"/>
      <c r="AZ21" s="163"/>
      <c r="BA21" s="71"/>
      <c r="BB21" s="70"/>
      <c r="BC21" s="165"/>
    </row>
    <row r="22" spans="1:55" hidden="1" outlineLevel="1" x14ac:dyDescent="0.25">
      <c r="A22" s="166"/>
      <c r="B22" s="158" t="s">
        <v>147</v>
      </c>
      <c r="C22" s="159"/>
      <c r="D22" s="159"/>
      <c r="E22" s="159"/>
      <c r="F22" s="159"/>
      <c r="G22" s="159"/>
      <c r="H22" s="160"/>
      <c r="I22" s="160"/>
      <c r="J22" s="160"/>
      <c r="K22" s="161"/>
      <c r="L22" s="162"/>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4"/>
      <c r="AZ22" s="163"/>
      <c r="BA22" s="71"/>
      <c r="BB22" s="70"/>
      <c r="BC22" s="167"/>
    </row>
    <row r="23" spans="1:55" hidden="1" outlineLevel="1" x14ac:dyDescent="0.25">
      <c r="A23" s="157"/>
      <c r="B23" s="158" t="s">
        <v>148</v>
      </c>
      <c r="C23" s="159"/>
      <c r="D23" s="159"/>
      <c r="E23" s="159"/>
      <c r="F23" s="159"/>
      <c r="G23" s="159"/>
      <c r="H23" s="160"/>
      <c r="I23" s="160"/>
      <c r="J23" s="160"/>
      <c r="K23" s="161"/>
      <c r="L23" s="162"/>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4"/>
      <c r="AZ23" s="163"/>
      <c r="BA23" s="71"/>
      <c r="BB23" s="70"/>
      <c r="BC23" s="167"/>
    </row>
    <row r="24" spans="1:55" hidden="1" outlineLevel="1" x14ac:dyDescent="0.25">
      <c r="A24" s="157"/>
      <c r="B24" s="158" t="s">
        <v>149</v>
      </c>
      <c r="C24" s="159"/>
      <c r="D24" s="159"/>
      <c r="E24" s="159"/>
      <c r="F24" s="159"/>
      <c r="G24" s="159"/>
      <c r="H24" s="160"/>
      <c r="I24" s="160"/>
      <c r="J24" s="160"/>
      <c r="K24" s="161"/>
      <c r="L24" s="162"/>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4"/>
      <c r="AZ24" s="163"/>
      <c r="BA24" s="71"/>
      <c r="BB24" s="70"/>
      <c r="BC24" s="167"/>
    </row>
    <row r="25" spans="1:55" hidden="1" outlineLevel="1" x14ac:dyDescent="0.25">
      <c r="A25" s="157"/>
      <c r="B25" s="158" t="s">
        <v>150</v>
      </c>
      <c r="C25" s="159"/>
      <c r="D25" s="159"/>
      <c r="E25" s="159"/>
      <c r="F25" s="159"/>
      <c r="G25" s="159"/>
      <c r="H25" s="160"/>
      <c r="I25" s="160"/>
      <c r="J25" s="160"/>
      <c r="K25" s="161"/>
      <c r="L25" s="162"/>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4"/>
      <c r="AZ25" s="163"/>
      <c r="BA25" s="71"/>
      <c r="BB25" s="70"/>
      <c r="BC25" s="167"/>
    </row>
    <row r="26" spans="1:55" hidden="1" outlineLevel="1" x14ac:dyDescent="0.25">
      <c r="A26" s="157"/>
      <c r="B26" s="168" t="s">
        <v>51</v>
      </c>
      <c r="C26" s="169"/>
      <c r="D26" s="169"/>
      <c r="E26" s="169"/>
      <c r="F26" s="169"/>
      <c r="G26" s="169"/>
      <c r="H26" s="170"/>
      <c r="I26" s="170"/>
      <c r="J26" s="170"/>
      <c r="K26" s="171"/>
      <c r="L26" s="172"/>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4"/>
      <c r="AZ26" s="173"/>
      <c r="BA26" s="103"/>
      <c r="BB26" s="175"/>
      <c r="BC26" s="176"/>
    </row>
    <row r="27" spans="1:55" hidden="1" outlineLevel="1" x14ac:dyDescent="0.25">
      <c r="A27" s="70"/>
      <c r="B27" s="67" t="s">
        <v>134</v>
      </c>
      <c r="C27" s="68"/>
      <c r="D27" s="68"/>
      <c r="E27" s="68"/>
      <c r="F27" s="68"/>
      <c r="G27" s="68"/>
      <c r="H27" s="69"/>
      <c r="I27" s="69"/>
      <c r="J27" s="68"/>
      <c r="K27" s="68"/>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8"/>
      <c r="BB27" s="68"/>
      <c r="BC27" s="156"/>
    </row>
    <row r="28" spans="1:55" hidden="1" outlineLevel="1" x14ac:dyDescent="0.25">
      <c r="A28" s="70"/>
      <c r="B28" s="158" t="s">
        <v>136</v>
      </c>
      <c r="C28" s="159"/>
      <c r="D28" s="159"/>
      <c r="E28" s="159"/>
      <c r="F28" s="159"/>
      <c r="G28" s="159"/>
      <c r="H28" s="160"/>
      <c r="I28" s="160"/>
      <c r="J28" s="160"/>
      <c r="K28" s="161"/>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4"/>
      <c r="AZ28" s="163"/>
      <c r="BA28" s="71"/>
      <c r="BB28" s="70"/>
      <c r="BC28" s="165"/>
    </row>
    <row r="29" spans="1:55" hidden="1" outlineLevel="1" x14ac:dyDescent="0.25">
      <c r="A29" s="70"/>
      <c r="B29" s="158" t="s">
        <v>137</v>
      </c>
      <c r="C29" s="159"/>
      <c r="D29" s="159"/>
      <c r="E29" s="159"/>
      <c r="F29" s="159"/>
      <c r="G29" s="159"/>
      <c r="H29" s="160"/>
      <c r="I29" s="160"/>
      <c r="J29" s="160"/>
      <c r="K29" s="161"/>
      <c r="L29" s="162"/>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4"/>
      <c r="AZ29" s="163"/>
      <c r="BA29" s="71"/>
      <c r="BB29" s="70"/>
      <c r="BC29" s="165"/>
    </row>
    <row r="30" spans="1:55" hidden="1" outlineLevel="1" x14ac:dyDescent="0.25">
      <c r="A30" s="70"/>
      <c r="B30" s="158" t="s">
        <v>138</v>
      </c>
      <c r="C30" s="159"/>
      <c r="D30" s="159"/>
      <c r="E30" s="159"/>
      <c r="F30" s="159"/>
      <c r="G30" s="159"/>
      <c r="H30" s="160"/>
      <c r="I30" s="160"/>
      <c r="J30" s="160"/>
      <c r="K30" s="161"/>
      <c r="L30" s="162"/>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4"/>
      <c r="AZ30" s="163"/>
      <c r="BA30" s="71"/>
      <c r="BB30" s="70"/>
      <c r="BC30" s="165"/>
    </row>
    <row r="31" spans="1:55" hidden="1" outlineLevel="1" x14ac:dyDescent="0.25">
      <c r="A31" s="70"/>
      <c r="B31" s="158" t="s">
        <v>139</v>
      </c>
      <c r="C31" s="159"/>
      <c r="D31" s="159"/>
      <c r="E31" s="159"/>
      <c r="F31" s="159"/>
      <c r="G31" s="159"/>
      <c r="H31" s="160"/>
      <c r="I31" s="160"/>
      <c r="J31" s="160"/>
      <c r="K31" s="161"/>
      <c r="L31" s="162"/>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4"/>
      <c r="AZ31" s="163"/>
      <c r="BA31" s="71"/>
      <c r="BB31" s="70"/>
      <c r="BC31" s="165"/>
    </row>
    <row r="32" spans="1:55" hidden="1" outlineLevel="1" x14ac:dyDescent="0.25">
      <c r="A32" s="70"/>
      <c r="B32" s="158" t="s">
        <v>140</v>
      </c>
      <c r="C32" s="159"/>
      <c r="D32" s="159"/>
      <c r="E32" s="159"/>
      <c r="F32" s="159"/>
      <c r="G32" s="159"/>
      <c r="H32" s="160"/>
      <c r="I32" s="160"/>
      <c r="J32" s="160"/>
      <c r="K32" s="161"/>
      <c r="L32" s="162"/>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4"/>
      <c r="AZ32" s="163"/>
      <c r="BA32" s="71"/>
      <c r="BB32" s="70"/>
      <c r="BC32" s="165"/>
    </row>
    <row r="33" spans="1:55" hidden="1" outlineLevel="1" x14ac:dyDescent="0.25">
      <c r="A33" s="70"/>
      <c r="B33" s="158" t="s">
        <v>141</v>
      </c>
      <c r="C33" s="159"/>
      <c r="D33" s="159"/>
      <c r="E33" s="159"/>
      <c r="F33" s="159"/>
      <c r="G33" s="159"/>
      <c r="H33" s="160"/>
      <c r="I33" s="160"/>
      <c r="J33" s="160"/>
      <c r="K33" s="161"/>
      <c r="L33" s="162"/>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4"/>
      <c r="AZ33" s="163"/>
      <c r="BA33" s="71"/>
      <c r="BB33" s="70"/>
      <c r="BC33" s="165"/>
    </row>
    <row r="34" spans="1:55" hidden="1" outlineLevel="1" x14ac:dyDescent="0.25">
      <c r="A34" s="70"/>
      <c r="B34" s="158" t="s">
        <v>142</v>
      </c>
      <c r="C34" s="159"/>
      <c r="D34" s="159"/>
      <c r="E34" s="159"/>
      <c r="F34" s="159"/>
      <c r="G34" s="159"/>
      <c r="H34" s="160"/>
      <c r="I34" s="160"/>
      <c r="J34" s="160"/>
      <c r="K34" s="161"/>
      <c r="L34" s="162"/>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4"/>
      <c r="AZ34" s="163"/>
      <c r="BA34" s="71"/>
      <c r="BB34" s="70"/>
      <c r="BC34" s="165"/>
    </row>
    <row r="35" spans="1:55" hidden="1" outlineLevel="1" x14ac:dyDescent="0.25">
      <c r="A35" s="70"/>
      <c r="B35" s="158" t="s">
        <v>143</v>
      </c>
      <c r="C35" s="159"/>
      <c r="D35" s="159"/>
      <c r="E35" s="159"/>
      <c r="F35" s="159"/>
      <c r="G35" s="159"/>
      <c r="H35" s="160"/>
      <c r="I35" s="160"/>
      <c r="J35" s="160"/>
      <c r="K35" s="161"/>
      <c r="L35" s="162"/>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4"/>
      <c r="AZ35" s="163"/>
      <c r="BA35" s="71"/>
      <c r="BB35" s="70"/>
      <c r="BC35" s="165"/>
    </row>
    <row r="36" spans="1:55" hidden="1" outlineLevel="1" x14ac:dyDescent="0.25">
      <c r="A36" s="70"/>
      <c r="B36" s="158" t="s">
        <v>144</v>
      </c>
      <c r="C36" s="159"/>
      <c r="D36" s="159"/>
      <c r="E36" s="159"/>
      <c r="F36" s="159"/>
      <c r="G36" s="159"/>
      <c r="H36" s="160"/>
      <c r="I36" s="160"/>
      <c r="J36" s="160"/>
      <c r="K36" s="161"/>
      <c r="L36" s="162"/>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4"/>
      <c r="AZ36" s="163"/>
      <c r="BA36" s="71"/>
      <c r="BB36" s="70"/>
      <c r="BC36" s="165"/>
    </row>
    <row r="37" spans="1:55" hidden="1" outlineLevel="1" x14ac:dyDescent="0.25">
      <c r="A37" s="70"/>
      <c r="B37" s="158" t="s">
        <v>145</v>
      </c>
      <c r="C37" s="159"/>
      <c r="D37" s="159"/>
      <c r="E37" s="159"/>
      <c r="F37" s="159"/>
      <c r="G37" s="159"/>
      <c r="H37" s="160"/>
      <c r="I37" s="160"/>
      <c r="J37" s="160"/>
      <c r="K37" s="161"/>
      <c r="L37" s="162"/>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4"/>
      <c r="AZ37" s="163"/>
      <c r="BA37" s="71"/>
      <c r="BB37" s="70"/>
      <c r="BC37" s="165"/>
    </row>
    <row r="38" spans="1:55" hidden="1" outlineLevel="1" x14ac:dyDescent="0.25">
      <c r="A38" s="70"/>
      <c r="B38" s="158" t="s">
        <v>146</v>
      </c>
      <c r="C38" s="159"/>
      <c r="D38" s="159"/>
      <c r="E38" s="159"/>
      <c r="F38" s="159"/>
      <c r="G38" s="159"/>
      <c r="H38" s="160"/>
      <c r="I38" s="160"/>
      <c r="J38" s="160"/>
      <c r="K38" s="161"/>
      <c r="L38" s="162"/>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4"/>
      <c r="AZ38" s="163"/>
      <c r="BA38" s="71"/>
      <c r="BB38" s="70"/>
      <c r="BC38" s="165"/>
    </row>
    <row r="39" spans="1:55" hidden="1" outlineLevel="1" x14ac:dyDescent="0.25">
      <c r="A39" s="70"/>
      <c r="B39" s="158" t="s">
        <v>147</v>
      </c>
      <c r="C39" s="159"/>
      <c r="D39" s="159"/>
      <c r="E39" s="159"/>
      <c r="F39" s="159"/>
      <c r="G39" s="159"/>
      <c r="H39" s="160"/>
      <c r="I39" s="160"/>
      <c r="J39" s="160"/>
      <c r="K39" s="161"/>
      <c r="L39" s="162"/>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4"/>
      <c r="AZ39" s="163"/>
      <c r="BA39" s="71"/>
      <c r="BB39" s="70"/>
      <c r="BC39" s="167"/>
    </row>
    <row r="40" spans="1:55" hidden="1" outlineLevel="1" x14ac:dyDescent="0.25">
      <c r="A40" s="70"/>
      <c r="B40" s="158" t="s">
        <v>148</v>
      </c>
      <c r="C40" s="159"/>
      <c r="D40" s="159"/>
      <c r="E40" s="159"/>
      <c r="F40" s="159"/>
      <c r="G40" s="159"/>
      <c r="H40" s="160"/>
      <c r="I40" s="160"/>
      <c r="J40" s="160"/>
      <c r="K40" s="161"/>
      <c r="L40" s="162"/>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4"/>
      <c r="AZ40" s="163"/>
      <c r="BA40" s="71"/>
      <c r="BB40" s="70"/>
      <c r="BC40" s="167"/>
    </row>
    <row r="41" spans="1:55" hidden="1" outlineLevel="1" x14ac:dyDescent="0.25">
      <c r="A41" s="70"/>
      <c r="B41" s="158" t="s">
        <v>149</v>
      </c>
      <c r="C41" s="159"/>
      <c r="D41" s="159"/>
      <c r="E41" s="159"/>
      <c r="F41" s="159"/>
      <c r="G41" s="159"/>
      <c r="H41" s="160"/>
      <c r="I41" s="160"/>
      <c r="J41" s="160"/>
      <c r="K41" s="161"/>
      <c r="L41" s="162"/>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4"/>
      <c r="AZ41" s="163"/>
      <c r="BA41" s="71"/>
      <c r="BB41" s="70"/>
      <c r="BC41" s="167"/>
    </row>
    <row r="42" spans="1:55" hidden="1" outlineLevel="1" x14ac:dyDescent="0.25">
      <c r="A42" s="70"/>
      <c r="B42" s="158" t="s">
        <v>150</v>
      </c>
      <c r="C42" s="159"/>
      <c r="D42" s="159"/>
      <c r="E42" s="159"/>
      <c r="F42" s="159"/>
      <c r="G42" s="159"/>
      <c r="H42" s="160"/>
      <c r="I42" s="160"/>
      <c r="J42" s="160"/>
      <c r="K42" s="161"/>
      <c r="L42" s="162"/>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4"/>
      <c r="AZ42" s="163"/>
      <c r="BA42" s="71"/>
      <c r="BB42" s="70"/>
      <c r="BC42" s="167"/>
    </row>
    <row r="43" spans="1:55" hidden="1" outlineLevel="1" x14ac:dyDescent="0.25">
      <c r="A43" s="70"/>
      <c r="B43" s="168" t="s">
        <v>51</v>
      </c>
      <c r="C43" s="169"/>
      <c r="D43" s="169"/>
      <c r="E43" s="169"/>
      <c r="F43" s="169"/>
      <c r="G43" s="169"/>
      <c r="H43" s="170"/>
      <c r="I43" s="170"/>
      <c r="J43" s="170"/>
      <c r="K43" s="171"/>
      <c r="L43" s="172"/>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4"/>
      <c r="AZ43" s="173"/>
      <c r="BA43" s="103"/>
      <c r="BB43" s="175"/>
      <c r="BC43" s="176"/>
    </row>
    <row r="44" spans="1:55" hidden="1" outlineLevel="1" x14ac:dyDescent="0.25">
      <c r="A44" s="70"/>
      <c r="B44" s="79" t="s">
        <v>151</v>
      </c>
      <c r="C44" s="483"/>
      <c r="D44" s="483"/>
      <c r="E44" s="483"/>
      <c r="F44" s="483"/>
      <c r="G44" s="483"/>
      <c r="H44" s="484"/>
      <c r="I44" s="484">
        <v>0</v>
      </c>
      <c r="J44" s="485"/>
      <c r="K44" s="483"/>
      <c r="L44" s="484"/>
      <c r="M44" s="484"/>
      <c r="N44" s="484"/>
      <c r="O44" s="484"/>
      <c r="P44" s="484"/>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2"/>
      <c r="BB44" s="80"/>
      <c r="BC44" s="177"/>
    </row>
    <row r="45" spans="1:55" collapsed="1" x14ac:dyDescent="0.25">
      <c r="A45" s="70"/>
      <c r="B45" s="178" t="s">
        <v>152</v>
      </c>
      <c r="C45" s="179"/>
      <c r="D45" s="179"/>
      <c r="E45" s="179"/>
      <c r="F45" s="179"/>
      <c r="G45" s="179"/>
      <c r="H45" s="486">
        <v>1</v>
      </c>
      <c r="I45" s="180">
        <v>1</v>
      </c>
      <c r="J45" s="180">
        <v>1</v>
      </c>
      <c r="K45" s="181">
        <v>1</v>
      </c>
      <c r="L45" s="182">
        <v>1</v>
      </c>
      <c r="M45" s="183">
        <v>1</v>
      </c>
      <c r="N45" s="183">
        <v>1</v>
      </c>
      <c r="O45" s="183">
        <v>1</v>
      </c>
      <c r="P45" s="183">
        <v>1</v>
      </c>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4"/>
      <c r="AZ45" s="183"/>
      <c r="BA45" s="185"/>
      <c r="BB45" s="186"/>
      <c r="BC45" s="187"/>
    </row>
    <row r="46" spans="1:55" x14ac:dyDescent="0.25">
      <c r="A46" s="70"/>
      <c r="B46" s="158" t="s">
        <v>153</v>
      </c>
      <c r="C46" s="159"/>
      <c r="D46" s="159"/>
      <c r="E46" s="159"/>
      <c r="F46" s="159"/>
      <c r="G46" s="159"/>
      <c r="H46" s="188"/>
      <c r="I46" s="188"/>
      <c r="J46" s="188">
        <v>0</v>
      </c>
      <c r="K46" s="189">
        <v>0</v>
      </c>
      <c r="L46" s="190">
        <v>0</v>
      </c>
      <c r="M46" s="188">
        <v>0</v>
      </c>
      <c r="N46" s="188">
        <v>0</v>
      </c>
      <c r="O46" s="188">
        <v>0</v>
      </c>
      <c r="P46" s="188">
        <v>0</v>
      </c>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91"/>
      <c r="AZ46" s="188"/>
      <c r="BA46" s="71"/>
      <c r="BB46" s="70"/>
      <c r="BC46" s="167"/>
    </row>
    <row r="47" spans="1:55" x14ac:dyDescent="0.25">
      <c r="A47" s="70"/>
      <c r="B47" s="192" t="s">
        <v>154</v>
      </c>
      <c r="C47" s="193"/>
      <c r="D47" s="193"/>
      <c r="E47" s="193"/>
      <c r="F47" s="193"/>
      <c r="G47" s="193"/>
      <c r="H47" s="194"/>
      <c r="I47" s="194"/>
      <c r="J47" s="194">
        <v>1</v>
      </c>
      <c r="K47" s="195">
        <v>1</v>
      </c>
      <c r="L47" s="196">
        <v>1</v>
      </c>
      <c r="M47" s="194">
        <v>1</v>
      </c>
      <c r="N47" s="194">
        <v>1</v>
      </c>
      <c r="O47" s="194">
        <v>1</v>
      </c>
      <c r="P47" s="194">
        <v>1</v>
      </c>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7"/>
      <c r="AZ47" s="194"/>
      <c r="BA47" s="198"/>
      <c r="BB47" s="73"/>
      <c r="BC47" s="199"/>
    </row>
    <row r="48" spans="1:55" x14ac:dyDescent="0.25">
      <c r="A48" s="70"/>
      <c r="B48" s="70"/>
      <c r="C48" s="70"/>
      <c r="D48" s="70"/>
      <c r="E48" s="70"/>
      <c r="F48" s="70"/>
      <c r="G48" s="70"/>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0"/>
      <c r="BC48" s="70"/>
    </row>
    <row r="49" spans="1:59" ht="15.75" x14ac:dyDescent="0.25">
      <c r="A49" s="70"/>
      <c r="B49" s="66" t="s">
        <v>155</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row>
    <row r="50" spans="1:59" x14ac:dyDescent="0.25">
      <c r="A50" s="70"/>
      <c r="B50" s="67" t="s">
        <v>156</v>
      </c>
      <c r="C50" s="68"/>
      <c r="D50" s="68"/>
      <c r="E50" s="68"/>
      <c r="F50" s="68"/>
      <c r="G50" s="68"/>
      <c r="H50" s="69"/>
      <c r="I50" s="69"/>
      <c r="J50" s="68"/>
      <c r="K50" s="68"/>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8"/>
      <c r="BB50" s="68"/>
      <c r="BC50" s="156"/>
    </row>
    <row r="51" spans="1:59" ht="15.75" thickBot="1" x14ac:dyDescent="0.3">
      <c r="A51" s="70"/>
      <c r="B51" s="200" t="s">
        <v>346</v>
      </c>
      <c r="C51" s="70"/>
      <c r="D51" s="70"/>
      <c r="E51" s="70"/>
      <c r="F51" s="70"/>
      <c r="G51" s="70"/>
      <c r="H51" s="71"/>
      <c r="I51" s="71"/>
      <c r="J51" s="70"/>
      <c r="K51" s="70"/>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0"/>
      <c r="BB51" s="70"/>
      <c r="BC51" s="201"/>
    </row>
    <row r="52" spans="1:59" x14ac:dyDescent="0.25">
      <c r="A52" s="70"/>
      <c r="B52" s="158" t="s">
        <v>136</v>
      </c>
      <c r="C52" s="159"/>
      <c r="D52" s="159"/>
      <c r="E52" s="159"/>
      <c r="F52" s="159"/>
      <c r="G52" s="159"/>
      <c r="H52" s="202">
        <v>0</v>
      </c>
      <c r="I52" s="203">
        <v>0</v>
      </c>
      <c r="J52" s="203"/>
      <c r="K52" s="204"/>
      <c r="L52" s="205"/>
      <c r="M52" s="206"/>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71"/>
      <c r="BB52" s="70"/>
      <c r="BC52" s="165"/>
      <c r="BF52" s="100"/>
      <c r="BG52" s="100"/>
    </row>
    <row r="53" spans="1:59" x14ac:dyDescent="0.25">
      <c r="A53" s="70"/>
      <c r="B53" s="158" t="s">
        <v>137</v>
      </c>
      <c r="C53" s="159"/>
      <c r="D53" s="159"/>
      <c r="E53" s="159"/>
      <c r="F53" s="159"/>
      <c r="G53" s="159"/>
      <c r="H53" s="207">
        <v>0</v>
      </c>
      <c r="I53" s="160">
        <v>0</v>
      </c>
      <c r="J53" s="160"/>
      <c r="K53" s="208"/>
      <c r="L53" s="209"/>
      <c r="M53" s="206"/>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71"/>
      <c r="BB53" s="70"/>
      <c r="BC53" s="165"/>
      <c r="BF53" s="100"/>
      <c r="BG53" s="100"/>
    </row>
    <row r="54" spans="1:59" x14ac:dyDescent="0.25">
      <c r="A54" s="70"/>
      <c r="B54" s="158" t="s">
        <v>138</v>
      </c>
      <c r="C54" s="159"/>
      <c r="D54" s="159"/>
      <c r="E54" s="159"/>
      <c r="F54" s="159"/>
      <c r="G54" s="159"/>
      <c r="H54" s="207">
        <v>0</v>
      </c>
      <c r="I54" s="160">
        <v>0</v>
      </c>
      <c r="J54" s="160"/>
      <c r="K54" s="208"/>
      <c r="L54" s="209"/>
      <c r="M54" s="206"/>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71"/>
      <c r="BB54" s="70"/>
      <c r="BC54" s="165"/>
    </row>
    <row r="55" spans="1:59" x14ac:dyDescent="0.25">
      <c r="A55" s="70"/>
      <c r="B55" s="158" t="s">
        <v>139</v>
      </c>
      <c r="C55" s="159"/>
      <c r="D55" s="159"/>
      <c r="E55" s="159"/>
      <c r="F55" s="159"/>
      <c r="G55" s="159"/>
      <c r="H55" s="207">
        <v>0</v>
      </c>
      <c r="I55" s="160">
        <v>0</v>
      </c>
      <c r="J55" s="160">
        <v>0</v>
      </c>
      <c r="K55" s="208"/>
      <c r="L55" s="209"/>
      <c r="M55" s="206"/>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71"/>
      <c r="BB55" s="70"/>
      <c r="BC55" s="165"/>
    </row>
    <row r="56" spans="1:59" x14ac:dyDescent="0.25">
      <c r="A56" s="70"/>
      <c r="B56" s="158" t="s">
        <v>140</v>
      </c>
      <c r="C56" s="159"/>
      <c r="D56" s="159"/>
      <c r="E56" s="159"/>
      <c r="F56" s="159"/>
      <c r="G56" s="159"/>
      <c r="H56" s="207">
        <v>0</v>
      </c>
      <c r="I56" s="160">
        <v>0</v>
      </c>
      <c r="J56" s="160">
        <v>0</v>
      </c>
      <c r="K56" s="208">
        <v>0</v>
      </c>
      <c r="L56" s="209"/>
      <c r="M56" s="206"/>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71"/>
      <c r="BB56" s="70"/>
      <c r="BC56" s="165"/>
    </row>
    <row r="57" spans="1:59" x14ac:dyDescent="0.25">
      <c r="A57" s="70"/>
      <c r="B57" s="158" t="s">
        <v>141</v>
      </c>
      <c r="C57" s="159"/>
      <c r="D57" s="159"/>
      <c r="E57" s="159"/>
      <c r="F57" s="159"/>
      <c r="G57" s="159"/>
      <c r="H57" s="207">
        <v>0</v>
      </c>
      <c r="I57" s="160">
        <v>0</v>
      </c>
      <c r="J57" s="160">
        <v>0</v>
      </c>
      <c r="K57" s="208">
        <v>0</v>
      </c>
      <c r="L57" s="209">
        <v>0</v>
      </c>
      <c r="M57" s="206"/>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71"/>
      <c r="BB57" s="70"/>
      <c r="BC57" s="165"/>
    </row>
    <row r="58" spans="1:59" x14ac:dyDescent="0.25">
      <c r="A58" s="70"/>
      <c r="B58" s="158" t="s">
        <v>142</v>
      </c>
      <c r="C58" s="159"/>
      <c r="D58" s="159"/>
      <c r="E58" s="159"/>
      <c r="F58" s="159"/>
      <c r="G58" s="159"/>
      <c r="H58" s="207">
        <v>0</v>
      </c>
      <c r="I58" s="160">
        <v>0</v>
      </c>
      <c r="J58" s="160">
        <v>0</v>
      </c>
      <c r="K58" s="208">
        <v>0</v>
      </c>
      <c r="L58" s="209">
        <v>0</v>
      </c>
      <c r="M58" s="206"/>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71"/>
      <c r="BB58" s="70"/>
      <c r="BC58" s="165"/>
    </row>
    <row r="59" spans="1:59" x14ac:dyDescent="0.25">
      <c r="A59" s="70"/>
      <c r="B59" s="158" t="s">
        <v>143</v>
      </c>
      <c r="C59" s="159"/>
      <c r="D59" s="159"/>
      <c r="E59" s="159"/>
      <c r="F59" s="159"/>
      <c r="G59" s="159"/>
      <c r="H59" s="207">
        <v>0</v>
      </c>
      <c r="I59" s="160">
        <v>0</v>
      </c>
      <c r="J59" s="160">
        <v>0</v>
      </c>
      <c r="K59" s="208">
        <v>0</v>
      </c>
      <c r="L59" s="209">
        <v>0</v>
      </c>
      <c r="M59" s="206"/>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71"/>
      <c r="BB59" s="70"/>
      <c r="BC59" s="165"/>
    </row>
    <row r="60" spans="1:59" x14ac:dyDescent="0.25">
      <c r="A60" s="70"/>
      <c r="B60" s="158" t="s">
        <v>144</v>
      </c>
      <c r="C60" s="159"/>
      <c r="D60" s="159"/>
      <c r="E60" s="159"/>
      <c r="F60" s="159"/>
      <c r="G60" s="159"/>
      <c r="H60" s="207">
        <v>0</v>
      </c>
      <c r="I60" s="160">
        <v>0</v>
      </c>
      <c r="J60" s="160">
        <v>0</v>
      </c>
      <c r="K60" s="208">
        <v>0</v>
      </c>
      <c r="L60" s="209">
        <v>0</v>
      </c>
      <c r="M60" s="206"/>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3"/>
      <c r="AY60" s="163"/>
      <c r="AZ60" s="163"/>
      <c r="BA60" s="71"/>
      <c r="BB60" s="70"/>
      <c r="BC60" s="165"/>
    </row>
    <row r="61" spans="1:59" x14ac:dyDescent="0.25">
      <c r="A61" s="70"/>
      <c r="B61" s="158" t="s">
        <v>145</v>
      </c>
      <c r="C61" s="159"/>
      <c r="D61" s="159"/>
      <c r="E61" s="159"/>
      <c r="F61" s="159"/>
      <c r="G61" s="159"/>
      <c r="H61" s="207">
        <v>0</v>
      </c>
      <c r="I61" s="160">
        <v>0</v>
      </c>
      <c r="J61" s="160">
        <v>0</v>
      </c>
      <c r="K61" s="208">
        <v>0</v>
      </c>
      <c r="L61" s="209">
        <v>0</v>
      </c>
      <c r="M61" s="206">
        <v>0</v>
      </c>
      <c r="N61" s="163">
        <v>0</v>
      </c>
      <c r="O61" s="163">
        <v>0</v>
      </c>
      <c r="P61" s="163">
        <v>0</v>
      </c>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71"/>
      <c r="BB61" s="70"/>
      <c r="BC61" s="165"/>
    </row>
    <row r="62" spans="1:59" x14ac:dyDescent="0.25">
      <c r="A62" s="70"/>
      <c r="B62" s="158" t="s">
        <v>146</v>
      </c>
      <c r="C62" s="159"/>
      <c r="D62" s="159"/>
      <c r="E62" s="159"/>
      <c r="F62" s="159"/>
      <c r="G62" s="159"/>
      <c r="H62" s="207">
        <v>0</v>
      </c>
      <c r="I62" s="160">
        <v>0</v>
      </c>
      <c r="J62" s="160">
        <v>0</v>
      </c>
      <c r="K62" s="208">
        <v>0</v>
      </c>
      <c r="L62" s="209">
        <v>0</v>
      </c>
      <c r="M62" s="206">
        <v>0</v>
      </c>
      <c r="N62" s="163">
        <v>0</v>
      </c>
      <c r="O62" s="163">
        <v>0</v>
      </c>
      <c r="P62" s="163">
        <v>0</v>
      </c>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71"/>
      <c r="BB62" s="70"/>
      <c r="BC62" s="165"/>
    </row>
    <row r="63" spans="1:59" x14ac:dyDescent="0.25">
      <c r="A63" s="70"/>
      <c r="B63" s="158" t="s">
        <v>147</v>
      </c>
      <c r="C63" s="159"/>
      <c r="D63" s="159"/>
      <c r="E63" s="159"/>
      <c r="F63" s="159"/>
      <c r="G63" s="159"/>
      <c r="H63" s="207">
        <v>105</v>
      </c>
      <c r="I63" s="160">
        <v>82</v>
      </c>
      <c r="J63" s="160">
        <v>92</v>
      </c>
      <c r="K63" s="208">
        <v>121</v>
      </c>
      <c r="L63" s="209">
        <v>122</v>
      </c>
      <c r="M63" s="206">
        <v>122</v>
      </c>
      <c r="N63" s="163">
        <v>122</v>
      </c>
      <c r="O63" s="163">
        <v>122</v>
      </c>
      <c r="P63" s="163">
        <v>122</v>
      </c>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71"/>
      <c r="BB63" s="70"/>
      <c r="BC63" s="167"/>
    </row>
    <row r="64" spans="1:59" x14ac:dyDescent="0.25">
      <c r="A64" s="70"/>
      <c r="B64" s="158" t="s">
        <v>148</v>
      </c>
      <c r="C64" s="159"/>
      <c r="D64" s="159"/>
      <c r="E64" s="159"/>
      <c r="F64" s="159"/>
      <c r="G64" s="159"/>
      <c r="H64" s="207">
        <v>57</v>
      </c>
      <c r="I64" s="160">
        <v>76</v>
      </c>
      <c r="J64" s="160">
        <v>85</v>
      </c>
      <c r="K64" s="208">
        <v>76</v>
      </c>
      <c r="L64" s="209">
        <v>74</v>
      </c>
      <c r="M64" s="206">
        <v>74</v>
      </c>
      <c r="N64" s="163">
        <v>74</v>
      </c>
      <c r="O64" s="163">
        <v>74</v>
      </c>
      <c r="P64" s="163">
        <v>74</v>
      </c>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71"/>
      <c r="BB64" s="70"/>
      <c r="BC64" s="167"/>
    </row>
    <row r="65" spans="1:62" x14ac:dyDescent="0.25">
      <c r="A65" s="70"/>
      <c r="B65" s="158" t="s">
        <v>149</v>
      </c>
      <c r="C65" s="159"/>
      <c r="D65" s="159"/>
      <c r="E65" s="159"/>
      <c r="F65" s="159"/>
      <c r="G65" s="159"/>
      <c r="H65" s="207">
        <v>61</v>
      </c>
      <c r="I65" s="160">
        <v>58</v>
      </c>
      <c r="J65" s="160">
        <v>72</v>
      </c>
      <c r="K65" s="208">
        <v>63</v>
      </c>
      <c r="L65" s="209">
        <v>65</v>
      </c>
      <c r="M65" s="206">
        <v>65</v>
      </c>
      <c r="N65" s="163">
        <v>65</v>
      </c>
      <c r="O65" s="163">
        <v>65</v>
      </c>
      <c r="P65" s="163">
        <v>65</v>
      </c>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71"/>
      <c r="BB65" s="70"/>
      <c r="BC65" s="167"/>
    </row>
    <row r="66" spans="1:62" x14ac:dyDescent="0.25">
      <c r="A66" s="70"/>
      <c r="B66" s="158" t="s">
        <v>150</v>
      </c>
      <c r="C66" s="159"/>
      <c r="D66" s="159"/>
      <c r="E66" s="159"/>
      <c r="F66" s="159"/>
      <c r="G66" s="159"/>
      <c r="H66" s="207">
        <v>58</v>
      </c>
      <c r="I66" s="160">
        <v>46</v>
      </c>
      <c r="J66" s="160">
        <v>56</v>
      </c>
      <c r="K66" s="208">
        <v>66</v>
      </c>
      <c r="L66" s="209">
        <v>65</v>
      </c>
      <c r="M66" s="206">
        <v>65</v>
      </c>
      <c r="N66" s="163">
        <v>65</v>
      </c>
      <c r="O66" s="163">
        <v>65</v>
      </c>
      <c r="P66" s="163">
        <v>65</v>
      </c>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1"/>
      <c r="BB66" s="212"/>
      <c r="BC66" s="213"/>
    </row>
    <row r="67" spans="1:62" x14ac:dyDescent="0.25">
      <c r="A67" s="70"/>
      <c r="B67" s="168" t="s">
        <v>49</v>
      </c>
      <c r="C67" s="169"/>
      <c r="D67" s="169"/>
      <c r="E67" s="169"/>
      <c r="F67" s="169"/>
      <c r="G67" s="169"/>
      <c r="H67" s="214">
        <v>0</v>
      </c>
      <c r="I67" s="170">
        <v>0</v>
      </c>
      <c r="J67" s="170">
        <v>0</v>
      </c>
      <c r="K67" s="215">
        <v>0</v>
      </c>
      <c r="L67" s="216">
        <v>0</v>
      </c>
      <c r="M67" s="173">
        <v>0</v>
      </c>
      <c r="N67" s="173">
        <v>0</v>
      </c>
      <c r="O67" s="173">
        <v>0</v>
      </c>
      <c r="P67" s="173">
        <v>0</v>
      </c>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4"/>
      <c r="AZ67" s="173"/>
      <c r="BA67" s="103"/>
      <c r="BB67" s="175"/>
      <c r="BC67" s="176"/>
    </row>
    <row r="68" spans="1:62" x14ac:dyDescent="0.25">
      <c r="A68" s="70"/>
      <c r="B68" s="158" t="s">
        <v>157</v>
      </c>
      <c r="C68" s="159"/>
      <c r="D68" s="159"/>
      <c r="E68" s="159"/>
      <c r="F68" s="159"/>
      <c r="G68" s="159"/>
      <c r="H68" s="207">
        <v>0</v>
      </c>
      <c r="I68" s="160">
        <v>0</v>
      </c>
      <c r="J68" s="160">
        <v>0</v>
      </c>
      <c r="K68" s="208">
        <v>0</v>
      </c>
      <c r="L68" s="209">
        <v>0</v>
      </c>
      <c r="M68" s="163">
        <v>0</v>
      </c>
      <c r="N68" s="163">
        <v>0</v>
      </c>
      <c r="O68" s="163">
        <v>0</v>
      </c>
      <c r="P68" s="163">
        <v>0</v>
      </c>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4"/>
      <c r="AZ68" s="163"/>
      <c r="BA68" s="71"/>
      <c r="BB68" s="70"/>
      <c r="BC68" s="167"/>
    </row>
    <row r="69" spans="1:62" ht="15.75" thickBot="1" x14ac:dyDescent="0.3">
      <c r="A69" s="70"/>
      <c r="B69" s="192" t="s">
        <v>51</v>
      </c>
      <c r="C69" s="193"/>
      <c r="D69" s="193"/>
      <c r="E69" s="193"/>
      <c r="F69" s="193"/>
      <c r="G69" s="193"/>
      <c r="H69" s="217">
        <v>0</v>
      </c>
      <c r="I69" s="218">
        <v>0</v>
      </c>
      <c r="J69" s="218">
        <v>0</v>
      </c>
      <c r="K69" s="219">
        <v>0</v>
      </c>
      <c r="L69" s="220">
        <v>0</v>
      </c>
      <c r="M69" s="221">
        <v>0</v>
      </c>
      <c r="N69" s="221">
        <v>0</v>
      </c>
      <c r="O69" s="221">
        <v>0</v>
      </c>
      <c r="P69" s="221">
        <v>0</v>
      </c>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2"/>
      <c r="AZ69" s="221"/>
      <c r="BA69" s="198"/>
      <c r="BB69" s="73"/>
      <c r="BC69" s="199"/>
    </row>
    <row r="70" spans="1:62" x14ac:dyDescent="0.25">
      <c r="A70" s="70"/>
      <c r="B70" s="67" t="s">
        <v>158</v>
      </c>
      <c r="C70" s="68"/>
      <c r="D70" s="68"/>
      <c r="E70" s="68"/>
      <c r="F70" s="68"/>
      <c r="G70" s="68"/>
      <c r="H70" s="223"/>
      <c r="I70" s="223"/>
      <c r="J70" s="124"/>
      <c r="K70" s="124"/>
      <c r="L70" s="223"/>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8"/>
      <c r="BB70" s="68"/>
      <c r="BC70" s="156"/>
    </row>
    <row r="71" spans="1:62" x14ac:dyDescent="0.25">
      <c r="A71" s="70"/>
      <c r="B71" s="224" t="s">
        <v>155</v>
      </c>
      <c r="C71" s="225"/>
      <c r="D71" s="225"/>
      <c r="E71" s="225"/>
      <c r="F71" s="225"/>
      <c r="G71" s="225"/>
      <c r="H71" s="226">
        <v>281</v>
      </c>
      <c r="I71" s="226">
        <v>262</v>
      </c>
      <c r="J71" s="226">
        <v>305</v>
      </c>
      <c r="K71" s="227">
        <v>326</v>
      </c>
      <c r="L71" s="228">
        <v>326</v>
      </c>
      <c r="M71" s="226">
        <v>326</v>
      </c>
      <c r="N71" s="226">
        <v>326</v>
      </c>
      <c r="O71" s="226">
        <v>326</v>
      </c>
      <c r="P71" s="226">
        <v>326</v>
      </c>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9"/>
      <c r="AZ71" s="226"/>
      <c r="BA71" s="71"/>
      <c r="BB71" s="70"/>
      <c r="BC71" s="165"/>
    </row>
    <row r="72" spans="1:62" x14ac:dyDescent="0.25">
      <c r="A72" s="70"/>
      <c r="B72" s="230" t="s">
        <v>159</v>
      </c>
      <c r="C72" s="231"/>
      <c r="D72" s="231"/>
      <c r="E72" s="231"/>
      <c r="F72" s="231"/>
      <c r="G72" s="231"/>
      <c r="H72" s="232"/>
      <c r="I72" s="233">
        <v>-19</v>
      </c>
      <c r="J72" s="233">
        <v>43</v>
      </c>
      <c r="K72" s="234">
        <v>21</v>
      </c>
      <c r="L72" s="235">
        <v>0</v>
      </c>
      <c r="M72" s="233">
        <v>0</v>
      </c>
      <c r="N72" s="233">
        <v>0</v>
      </c>
      <c r="O72" s="233">
        <v>0</v>
      </c>
      <c r="P72" s="233">
        <v>0</v>
      </c>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7"/>
      <c r="AZ72" s="236"/>
      <c r="BA72" s="238"/>
      <c r="BB72" s="239"/>
      <c r="BC72" s="240"/>
    </row>
    <row r="73" spans="1:62" x14ac:dyDescent="0.25">
      <c r="A73" s="70"/>
      <c r="B73" s="241" t="s">
        <v>160</v>
      </c>
      <c r="C73" s="242"/>
      <c r="D73" s="242"/>
      <c r="E73" s="242"/>
      <c r="F73" s="242"/>
      <c r="G73" s="242"/>
      <c r="H73" s="243"/>
      <c r="I73" s="243"/>
      <c r="J73" s="243"/>
      <c r="K73" s="244"/>
      <c r="L73" s="245">
        <v>1</v>
      </c>
      <c r="M73" s="243">
        <v>1</v>
      </c>
      <c r="N73" s="243">
        <v>1</v>
      </c>
      <c r="O73" s="243">
        <v>1</v>
      </c>
      <c r="P73" s="243">
        <v>1</v>
      </c>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6"/>
      <c r="AZ73" s="243"/>
      <c r="BA73" s="247"/>
      <c r="BB73" s="248"/>
      <c r="BC73" s="249"/>
    </row>
    <row r="74" spans="1:62" x14ac:dyDescent="0.25">
      <c r="A74" s="70"/>
      <c r="B74" s="230" t="s">
        <v>161</v>
      </c>
      <c r="C74" s="231"/>
      <c r="D74" s="231"/>
      <c r="E74" s="231"/>
      <c r="F74" s="231"/>
      <c r="G74" s="231"/>
      <c r="H74" s="236"/>
      <c r="I74" s="236"/>
      <c r="J74" s="236"/>
      <c r="K74" s="250"/>
      <c r="L74" s="251">
        <v>1.03</v>
      </c>
      <c r="M74" s="236">
        <v>1.03</v>
      </c>
      <c r="N74" s="236">
        <v>1.03</v>
      </c>
      <c r="O74" s="236">
        <v>1.03</v>
      </c>
      <c r="P74" s="236">
        <v>1.03</v>
      </c>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236"/>
      <c r="AX74" s="236"/>
      <c r="AY74" s="237"/>
      <c r="AZ74" s="236"/>
      <c r="BA74" s="238"/>
      <c r="BB74" s="239"/>
      <c r="BC74" s="240"/>
    </row>
    <row r="75" spans="1:62" ht="15.75" thickBot="1" x14ac:dyDescent="0.3">
      <c r="A75" s="70"/>
      <c r="B75" s="67" t="s">
        <v>162</v>
      </c>
      <c r="C75" s="68"/>
      <c r="D75" s="68"/>
      <c r="E75" s="68"/>
      <c r="F75" s="68"/>
      <c r="G75" s="68"/>
      <c r="H75" s="69"/>
      <c r="I75" s="69"/>
      <c r="J75" s="68"/>
      <c r="K75" s="68"/>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8"/>
      <c r="BB75" s="68"/>
      <c r="BC75" s="156"/>
    </row>
    <row r="76" spans="1:62" ht="15.75" thickBot="1" x14ac:dyDescent="0.3">
      <c r="A76" s="70"/>
      <c r="B76" s="158" t="s">
        <v>163</v>
      </c>
      <c r="C76" s="159"/>
      <c r="D76" s="159"/>
      <c r="E76" s="159"/>
      <c r="F76" s="159"/>
      <c r="G76" s="159"/>
      <c r="H76" s="160"/>
      <c r="I76" s="160"/>
      <c r="J76" s="160"/>
      <c r="K76" s="252"/>
      <c r="L76" s="253">
        <v>-0.01</v>
      </c>
      <c r="M76" s="254">
        <v>-0.01</v>
      </c>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255"/>
      <c r="AZ76" s="160"/>
      <c r="BA76" s="71"/>
      <c r="BB76" s="70"/>
      <c r="BC76" s="165"/>
    </row>
    <row r="77" spans="1:62" x14ac:dyDescent="0.25">
      <c r="A77" s="70"/>
      <c r="B77" s="72" t="s">
        <v>164</v>
      </c>
      <c r="C77" s="73"/>
      <c r="D77" s="73"/>
      <c r="E77" s="73"/>
      <c r="F77" s="73"/>
      <c r="G77" s="73"/>
      <c r="H77" s="73"/>
      <c r="I77" s="73"/>
      <c r="J77" s="74"/>
      <c r="K77" s="75"/>
      <c r="L77" s="76">
        <v>-3.2600000000000002</v>
      </c>
      <c r="M77" s="198">
        <v>-3.2600000000000002</v>
      </c>
      <c r="N77" s="198">
        <v>-3.2600000000000002</v>
      </c>
      <c r="O77" s="198">
        <v>-3.2600000000000002</v>
      </c>
      <c r="P77" s="198">
        <v>-3.2600000000000002</v>
      </c>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256"/>
      <c r="AZ77" s="198"/>
      <c r="BA77" s="73"/>
      <c r="BB77" s="73"/>
      <c r="BC77" s="199"/>
    </row>
    <row r="78" spans="1:62" x14ac:dyDescent="0.25">
      <c r="A78" s="70"/>
      <c r="B78" s="70"/>
      <c r="C78" s="70"/>
      <c r="D78" s="70"/>
      <c r="E78" s="70"/>
      <c r="F78" s="70"/>
      <c r="G78" s="70"/>
      <c r="H78" s="70"/>
      <c r="I78" s="70"/>
      <c r="J78" s="77"/>
      <c r="K78" s="70"/>
      <c r="L78"/>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79" spans="1:62" ht="15.75" x14ac:dyDescent="0.25">
      <c r="A79" s="70"/>
      <c r="B79" s="66" t="s">
        <v>165</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row>
    <row r="80" spans="1:62" ht="15.75" thickBot="1" x14ac:dyDescent="0.3">
      <c r="A80" s="70"/>
      <c r="B80" s="67" t="s">
        <v>166</v>
      </c>
      <c r="C80" s="68"/>
      <c r="D80" s="68"/>
      <c r="E80" s="68"/>
      <c r="F80" s="68"/>
      <c r="G80" s="68"/>
      <c r="H80" s="69"/>
      <c r="I80" s="69"/>
      <c r="J80" s="68"/>
      <c r="K80" s="68"/>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8"/>
      <c r="BB80" s="68"/>
      <c r="BC80" s="156"/>
      <c r="BE80" s="257"/>
      <c r="BH80" s="131"/>
      <c r="BI80" s="258"/>
      <c r="BJ80" s="258"/>
    </row>
    <row r="81" spans="1:55" x14ac:dyDescent="0.25">
      <c r="A81" s="70"/>
      <c r="B81" s="158" t="s">
        <v>167</v>
      </c>
      <c r="C81" s="159"/>
      <c r="D81" s="159"/>
      <c r="E81" s="159"/>
      <c r="F81" s="159"/>
      <c r="G81" s="159"/>
      <c r="H81" s="202">
        <v>13</v>
      </c>
      <c r="I81" s="203">
        <v>17</v>
      </c>
      <c r="J81" s="487">
        <v>14</v>
      </c>
      <c r="K81" s="488">
        <v>20</v>
      </c>
      <c r="L81" s="489">
        <v>19</v>
      </c>
      <c r="M81" s="345">
        <v>19</v>
      </c>
      <c r="N81" s="345">
        <v>19</v>
      </c>
      <c r="O81" s="345">
        <v>19</v>
      </c>
      <c r="P81" s="345">
        <v>19</v>
      </c>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60"/>
      <c r="AZ81" s="259"/>
      <c r="BA81" s="71"/>
      <c r="BB81" s="70"/>
      <c r="BC81" s="165"/>
    </row>
    <row r="82" spans="1:55" x14ac:dyDescent="0.25">
      <c r="A82" s="70"/>
      <c r="B82" s="158" t="s">
        <v>168</v>
      </c>
      <c r="C82" s="159"/>
      <c r="D82" s="159"/>
      <c r="E82" s="159"/>
      <c r="F82" s="159"/>
      <c r="G82" s="159"/>
      <c r="H82" s="490">
        <v>19</v>
      </c>
      <c r="I82" s="311">
        <v>24</v>
      </c>
      <c r="J82" s="311">
        <v>30</v>
      </c>
      <c r="K82" s="491">
        <v>44</v>
      </c>
      <c r="L82" s="492">
        <v>42</v>
      </c>
      <c r="M82" s="345">
        <v>42</v>
      </c>
      <c r="N82" s="345">
        <v>42</v>
      </c>
      <c r="O82" s="345">
        <v>42</v>
      </c>
      <c r="P82" s="345">
        <v>42</v>
      </c>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60"/>
      <c r="AZ82" s="259"/>
      <c r="BA82" s="71"/>
      <c r="BB82" s="261"/>
      <c r="BC82" s="167"/>
    </row>
    <row r="83" spans="1:55" x14ac:dyDescent="0.25">
      <c r="A83" s="70"/>
      <c r="B83" s="158" t="s">
        <v>169</v>
      </c>
      <c r="C83" s="159"/>
      <c r="D83" s="159"/>
      <c r="E83" s="159"/>
      <c r="F83" s="159"/>
      <c r="G83" s="159"/>
      <c r="H83" s="490">
        <v>12</v>
      </c>
      <c r="I83" s="311">
        <v>7</v>
      </c>
      <c r="J83" s="311">
        <v>12</v>
      </c>
      <c r="K83" s="491">
        <v>12</v>
      </c>
      <c r="L83" s="492">
        <v>11</v>
      </c>
      <c r="M83" s="345">
        <v>11</v>
      </c>
      <c r="N83" s="345">
        <v>11</v>
      </c>
      <c r="O83" s="345">
        <v>11</v>
      </c>
      <c r="P83" s="345">
        <v>11</v>
      </c>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60"/>
      <c r="AZ83" s="259"/>
      <c r="BA83" s="71"/>
      <c r="BB83" s="261"/>
      <c r="BC83" s="167"/>
    </row>
    <row r="84" spans="1:55" ht="15.75" thickBot="1" x14ac:dyDescent="0.3">
      <c r="A84" s="70"/>
      <c r="B84" s="158" t="s">
        <v>170</v>
      </c>
      <c r="C84" s="159"/>
      <c r="D84" s="159"/>
      <c r="E84" s="159"/>
      <c r="F84" s="159"/>
      <c r="G84" s="159"/>
      <c r="H84" s="493">
        <v>12</v>
      </c>
      <c r="I84" s="494">
        <v>6</v>
      </c>
      <c r="J84" s="494">
        <v>12</v>
      </c>
      <c r="K84" s="495">
        <v>11</v>
      </c>
      <c r="L84" s="496">
        <v>10</v>
      </c>
      <c r="M84" s="345">
        <v>10</v>
      </c>
      <c r="N84" s="345">
        <v>10</v>
      </c>
      <c r="O84" s="345">
        <v>10</v>
      </c>
      <c r="P84" s="345">
        <v>10</v>
      </c>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60"/>
      <c r="AZ84" s="259"/>
      <c r="BA84" s="71"/>
      <c r="BB84" s="261"/>
      <c r="BC84" s="167"/>
    </row>
    <row r="85" spans="1:55" x14ac:dyDescent="0.25">
      <c r="A85" s="70"/>
      <c r="B85" s="262" t="s">
        <v>171</v>
      </c>
      <c r="C85" s="263"/>
      <c r="D85" s="263"/>
      <c r="E85" s="263"/>
      <c r="F85" s="263"/>
      <c r="G85" s="263"/>
      <c r="H85" s="226">
        <v>56</v>
      </c>
      <c r="I85" s="226">
        <v>54</v>
      </c>
      <c r="J85" s="226">
        <v>68</v>
      </c>
      <c r="K85" s="264">
        <v>87</v>
      </c>
      <c r="L85" s="265">
        <v>82</v>
      </c>
      <c r="M85" s="266">
        <v>82</v>
      </c>
      <c r="N85" s="266">
        <v>82</v>
      </c>
      <c r="O85" s="266">
        <v>82</v>
      </c>
      <c r="P85" s="266">
        <v>82</v>
      </c>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c r="AX85" s="266"/>
      <c r="AY85" s="267"/>
      <c r="AZ85" s="266"/>
      <c r="BA85" s="268"/>
      <c r="BB85" s="269"/>
      <c r="BC85" s="270"/>
    </row>
    <row r="86" spans="1:55" x14ac:dyDescent="0.25">
      <c r="A86" s="70"/>
      <c r="B86" s="271" t="s">
        <v>172</v>
      </c>
      <c r="C86" s="272"/>
      <c r="D86" s="272"/>
      <c r="E86" s="272"/>
      <c r="F86" s="272"/>
      <c r="G86" s="272"/>
      <c r="H86" s="273">
        <v>100.93</v>
      </c>
      <c r="I86" s="273">
        <v>80.02</v>
      </c>
      <c r="J86" s="273">
        <v>115.1</v>
      </c>
      <c r="K86" s="274">
        <v>134.22999999999999</v>
      </c>
      <c r="L86" s="275">
        <v>125.4</v>
      </c>
      <c r="M86" s="273">
        <v>125.4</v>
      </c>
      <c r="N86" s="273">
        <v>125.4</v>
      </c>
      <c r="O86" s="273">
        <v>125.4</v>
      </c>
      <c r="P86" s="273">
        <v>125.4</v>
      </c>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6"/>
      <c r="AZ86" s="273"/>
      <c r="BA86" s="277"/>
      <c r="BB86" s="278"/>
      <c r="BC86" s="279"/>
    </row>
    <row r="87" spans="1:55" x14ac:dyDescent="0.25">
      <c r="A87" s="70"/>
      <c r="B87" s="280" t="s">
        <v>173</v>
      </c>
      <c r="C87" s="281"/>
      <c r="D87" s="281"/>
      <c r="E87" s="281"/>
      <c r="F87" s="281"/>
      <c r="G87" s="281"/>
      <c r="H87" s="282">
        <v>4.6263345195729534E-2</v>
      </c>
      <c r="I87" s="282">
        <v>6.4885496183206104E-2</v>
      </c>
      <c r="J87" s="282">
        <v>4.5901639344262293E-2</v>
      </c>
      <c r="K87" s="283">
        <v>6.1349693251533742E-2</v>
      </c>
      <c r="L87" s="284">
        <v>5.8282208588957052E-2</v>
      </c>
      <c r="M87" s="282">
        <v>5.8282208588957052E-2</v>
      </c>
      <c r="N87" s="282">
        <v>5.8282208588957052E-2</v>
      </c>
      <c r="O87" s="282">
        <v>5.8282208588957052E-2</v>
      </c>
      <c r="P87" s="282">
        <v>5.8282208588957052E-2</v>
      </c>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2"/>
      <c r="AR87" s="282"/>
      <c r="AS87" s="282"/>
      <c r="AT87" s="282"/>
      <c r="AU87" s="282"/>
      <c r="AV87" s="282"/>
      <c r="AW87" s="282"/>
      <c r="AX87" s="282"/>
      <c r="AY87" s="285"/>
      <c r="AZ87" s="282"/>
      <c r="BA87" s="286"/>
      <c r="BB87" s="287"/>
      <c r="BC87" s="288"/>
    </row>
    <row r="88" spans="1:55" x14ac:dyDescent="0.25">
      <c r="A88" s="70"/>
      <c r="B88" s="280" t="s">
        <v>174</v>
      </c>
      <c r="C88" s="281"/>
      <c r="D88" s="281"/>
      <c r="E88" s="281"/>
      <c r="F88" s="281"/>
      <c r="G88" s="281"/>
      <c r="H88" s="282">
        <v>6.7615658362989328E-2</v>
      </c>
      <c r="I88" s="282">
        <v>9.1603053435114504E-2</v>
      </c>
      <c r="J88" s="282">
        <v>9.8360655737704916E-2</v>
      </c>
      <c r="K88" s="283">
        <v>0.13496932515337423</v>
      </c>
      <c r="L88" s="284">
        <v>0.12883435582822086</v>
      </c>
      <c r="M88" s="282">
        <v>0.12883435582822086</v>
      </c>
      <c r="N88" s="282">
        <v>0.12883435582822086</v>
      </c>
      <c r="O88" s="282">
        <v>0.12883435582822086</v>
      </c>
      <c r="P88" s="282">
        <v>0.12883435582822086</v>
      </c>
      <c r="Q88" s="282"/>
      <c r="R88" s="282"/>
      <c r="S88" s="282"/>
      <c r="T88" s="282"/>
      <c r="U88" s="282"/>
      <c r="V88" s="282"/>
      <c r="W88" s="282"/>
      <c r="X88" s="282"/>
      <c r="Y88" s="282"/>
      <c r="Z88" s="282"/>
      <c r="AA88" s="282"/>
      <c r="AB88" s="282"/>
      <c r="AC88" s="282"/>
      <c r="AD88" s="282"/>
      <c r="AE88" s="282"/>
      <c r="AF88" s="282"/>
      <c r="AG88" s="282"/>
      <c r="AH88" s="282"/>
      <c r="AI88" s="282"/>
      <c r="AJ88" s="282"/>
      <c r="AK88" s="282"/>
      <c r="AL88" s="282"/>
      <c r="AM88" s="282"/>
      <c r="AN88" s="282"/>
      <c r="AO88" s="282"/>
      <c r="AP88" s="282"/>
      <c r="AQ88" s="282"/>
      <c r="AR88" s="282"/>
      <c r="AS88" s="282"/>
      <c r="AT88" s="282"/>
      <c r="AU88" s="282"/>
      <c r="AV88" s="282"/>
      <c r="AW88" s="282"/>
      <c r="AX88" s="282"/>
      <c r="AY88" s="285"/>
      <c r="AZ88" s="282"/>
      <c r="BA88" s="286"/>
      <c r="BB88" s="287"/>
      <c r="BC88" s="288"/>
    </row>
    <row r="89" spans="1:55" x14ac:dyDescent="0.25">
      <c r="A89" s="70"/>
      <c r="B89" s="280" t="s">
        <v>175</v>
      </c>
      <c r="C89" s="281"/>
      <c r="D89" s="281"/>
      <c r="E89" s="281"/>
      <c r="F89" s="281"/>
      <c r="G89" s="281"/>
      <c r="H89" s="282">
        <v>4.2704626334519574E-2</v>
      </c>
      <c r="I89" s="282">
        <v>2.6717557251908396E-2</v>
      </c>
      <c r="J89" s="282">
        <v>3.9344262295081971E-2</v>
      </c>
      <c r="K89" s="283">
        <v>3.6809815950920248E-2</v>
      </c>
      <c r="L89" s="284">
        <v>3.3742331288343558E-2</v>
      </c>
      <c r="M89" s="282">
        <v>3.3742331288343558E-2</v>
      </c>
      <c r="N89" s="282">
        <v>3.3742331288343558E-2</v>
      </c>
      <c r="O89" s="282">
        <v>3.3742331288343558E-2</v>
      </c>
      <c r="P89" s="282">
        <v>3.3742331288343558E-2</v>
      </c>
      <c r="Q89" s="282"/>
      <c r="R89" s="282"/>
      <c r="S89" s="282"/>
      <c r="T89" s="282"/>
      <c r="U89" s="282"/>
      <c r="V89" s="282"/>
      <c r="W89" s="282"/>
      <c r="X89" s="282"/>
      <c r="Y89" s="282"/>
      <c r="Z89" s="282"/>
      <c r="AA89" s="282"/>
      <c r="AB89" s="282"/>
      <c r="AC89" s="282"/>
      <c r="AD89" s="282"/>
      <c r="AE89" s="282"/>
      <c r="AF89" s="282"/>
      <c r="AG89" s="282"/>
      <c r="AH89" s="282"/>
      <c r="AI89" s="282"/>
      <c r="AJ89" s="282"/>
      <c r="AK89" s="282"/>
      <c r="AL89" s="282"/>
      <c r="AM89" s="282"/>
      <c r="AN89" s="282"/>
      <c r="AO89" s="282"/>
      <c r="AP89" s="282"/>
      <c r="AQ89" s="282"/>
      <c r="AR89" s="282"/>
      <c r="AS89" s="282"/>
      <c r="AT89" s="282"/>
      <c r="AU89" s="282"/>
      <c r="AV89" s="282"/>
      <c r="AW89" s="282"/>
      <c r="AX89" s="282"/>
      <c r="AY89" s="285"/>
      <c r="AZ89" s="282"/>
      <c r="BA89" s="286"/>
      <c r="BB89" s="287"/>
      <c r="BC89" s="288"/>
    </row>
    <row r="90" spans="1:55" x14ac:dyDescent="0.25">
      <c r="A90" s="70"/>
      <c r="B90" s="280" t="s">
        <v>176</v>
      </c>
      <c r="C90" s="281"/>
      <c r="D90" s="281"/>
      <c r="E90" s="281"/>
      <c r="F90" s="281"/>
      <c r="G90" s="281"/>
      <c r="H90" s="282">
        <v>4.2704626334519574E-2</v>
      </c>
      <c r="I90" s="282">
        <v>2.2900763358778626E-2</v>
      </c>
      <c r="J90" s="282">
        <v>3.9344262295081971E-2</v>
      </c>
      <c r="K90" s="283">
        <v>3.3742331288343558E-2</v>
      </c>
      <c r="L90" s="284">
        <v>3.0674846625766871E-2</v>
      </c>
      <c r="M90" s="282">
        <v>3.0674846625766871E-2</v>
      </c>
      <c r="N90" s="282">
        <v>3.0674846625766871E-2</v>
      </c>
      <c r="O90" s="282">
        <v>3.0674846625766871E-2</v>
      </c>
      <c r="P90" s="282">
        <v>3.0674846625766871E-2</v>
      </c>
      <c r="Q90" s="282"/>
      <c r="R90" s="282"/>
      <c r="S90" s="282"/>
      <c r="T90" s="282"/>
      <c r="U90" s="282"/>
      <c r="V90" s="282"/>
      <c r="W90" s="282"/>
      <c r="X90" s="282"/>
      <c r="Y90" s="282"/>
      <c r="Z90" s="282"/>
      <c r="AA90" s="282"/>
      <c r="AB90" s="282"/>
      <c r="AC90" s="282"/>
      <c r="AD90" s="282"/>
      <c r="AE90" s="282"/>
      <c r="AF90" s="282"/>
      <c r="AG90" s="282"/>
      <c r="AH90" s="282"/>
      <c r="AI90" s="282"/>
      <c r="AJ90" s="282"/>
      <c r="AK90" s="282"/>
      <c r="AL90" s="282"/>
      <c r="AM90" s="282"/>
      <c r="AN90" s="282"/>
      <c r="AO90" s="282"/>
      <c r="AP90" s="282"/>
      <c r="AQ90" s="282"/>
      <c r="AR90" s="282"/>
      <c r="AS90" s="282"/>
      <c r="AT90" s="282"/>
      <c r="AU90" s="282"/>
      <c r="AV90" s="282"/>
      <c r="AW90" s="282"/>
      <c r="AX90" s="282"/>
      <c r="AY90" s="285"/>
      <c r="AZ90" s="282"/>
      <c r="BA90" s="286"/>
      <c r="BB90" s="287"/>
      <c r="BC90" s="288"/>
    </row>
    <row r="91" spans="1:55" x14ac:dyDescent="0.25">
      <c r="A91" s="70"/>
      <c r="B91" s="289" t="s">
        <v>177</v>
      </c>
      <c r="C91" s="290"/>
      <c r="D91" s="290"/>
      <c r="E91" s="290"/>
      <c r="F91" s="290"/>
      <c r="G91" s="290"/>
      <c r="H91" s="291">
        <v>0.199288256227758</v>
      </c>
      <c r="I91" s="291">
        <v>0.20610687022900764</v>
      </c>
      <c r="J91" s="291">
        <v>0.22295081967213115</v>
      </c>
      <c r="K91" s="292">
        <v>0.26687116564417179</v>
      </c>
      <c r="L91" s="293">
        <v>0.25153374233128833</v>
      </c>
      <c r="M91" s="291">
        <v>0.25153374233128833</v>
      </c>
      <c r="N91" s="291">
        <v>0.25153374233128833</v>
      </c>
      <c r="O91" s="291">
        <v>0.25153374233128833</v>
      </c>
      <c r="P91" s="291">
        <v>0.25153374233128833</v>
      </c>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1"/>
      <c r="AS91" s="291"/>
      <c r="AT91" s="291"/>
      <c r="AU91" s="291"/>
      <c r="AV91" s="291"/>
      <c r="AW91" s="291"/>
      <c r="AX91" s="291"/>
      <c r="AY91" s="294"/>
      <c r="AZ91" s="291"/>
      <c r="BA91" s="295"/>
      <c r="BB91" s="296"/>
      <c r="BC91" s="297"/>
    </row>
    <row r="92" spans="1:55" x14ac:dyDescent="0.25">
      <c r="A92" s="70"/>
      <c r="B92" s="280" t="s">
        <v>178</v>
      </c>
      <c r="C92" s="281"/>
      <c r="D92" s="281"/>
      <c r="E92" s="281"/>
      <c r="F92" s="281"/>
      <c r="G92" s="281"/>
      <c r="H92" s="298">
        <v>0</v>
      </c>
      <c r="I92" s="298">
        <v>465</v>
      </c>
      <c r="J92" s="298">
        <v>734</v>
      </c>
      <c r="K92" s="299">
        <v>828</v>
      </c>
      <c r="L92" s="300">
        <v>771</v>
      </c>
      <c r="M92" s="298">
        <v>771</v>
      </c>
      <c r="N92" s="298">
        <v>771</v>
      </c>
      <c r="O92" s="298">
        <v>771</v>
      </c>
      <c r="P92" s="298">
        <v>771</v>
      </c>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2"/>
      <c r="AZ92" s="301"/>
      <c r="BA92" s="286"/>
      <c r="BB92" s="303"/>
      <c r="BC92" s="288"/>
    </row>
    <row r="93" spans="1:55" x14ac:dyDescent="0.25">
      <c r="A93" s="70"/>
      <c r="B93" s="230" t="s">
        <v>179</v>
      </c>
      <c r="C93" s="231"/>
      <c r="D93" s="231"/>
      <c r="E93" s="231"/>
      <c r="F93" s="231"/>
      <c r="G93" s="231"/>
      <c r="H93" s="233">
        <v>0</v>
      </c>
      <c r="I93" s="233">
        <v>11.625</v>
      </c>
      <c r="J93" s="233">
        <v>18.350000000000001</v>
      </c>
      <c r="K93" s="304">
        <v>20.7</v>
      </c>
      <c r="L93" s="305">
        <v>19.274999999999999</v>
      </c>
      <c r="M93" s="233">
        <v>19.274999999999999</v>
      </c>
      <c r="N93" s="233">
        <v>19.274999999999999</v>
      </c>
      <c r="O93" s="233">
        <v>19.274999999999999</v>
      </c>
      <c r="P93" s="233">
        <v>19.274999999999999</v>
      </c>
      <c r="Q93" s="306"/>
      <c r="R93" s="306"/>
      <c r="S93" s="306"/>
      <c r="T93" s="306"/>
      <c r="U93" s="306"/>
      <c r="V93" s="306"/>
      <c r="W93" s="306"/>
      <c r="X93" s="306"/>
      <c r="Y93" s="306"/>
      <c r="Z93" s="306"/>
      <c r="AA93" s="306"/>
      <c r="AB93" s="306"/>
      <c r="AC93" s="306"/>
      <c r="AD93" s="306"/>
      <c r="AE93" s="306"/>
      <c r="AF93" s="306"/>
      <c r="AG93" s="306"/>
      <c r="AH93" s="306"/>
      <c r="AI93" s="306"/>
      <c r="AJ93" s="306"/>
      <c r="AK93" s="306"/>
      <c r="AL93" s="306"/>
      <c r="AM93" s="306"/>
      <c r="AN93" s="306"/>
      <c r="AO93" s="306"/>
      <c r="AP93" s="306"/>
      <c r="AQ93" s="306"/>
      <c r="AR93" s="306"/>
      <c r="AS93" s="306"/>
      <c r="AT93" s="306"/>
      <c r="AU93" s="306"/>
      <c r="AV93" s="306"/>
      <c r="AW93" s="306"/>
      <c r="AX93" s="306"/>
      <c r="AY93" s="307"/>
      <c r="AZ93" s="306"/>
      <c r="BA93" s="238"/>
      <c r="BB93" s="239"/>
      <c r="BC93" s="240"/>
    </row>
    <row r="95" spans="1:55" ht="15.75" thickBot="1" x14ac:dyDescent="0.3">
      <c r="A95" s="70"/>
      <c r="B95" s="67" t="s">
        <v>180</v>
      </c>
      <c r="C95" s="68"/>
      <c r="D95" s="68"/>
      <c r="E95" s="68"/>
      <c r="F95" s="68"/>
      <c r="G95" s="68"/>
      <c r="H95" s="69"/>
      <c r="I95" s="69"/>
      <c r="J95" s="68"/>
      <c r="K95" s="68"/>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8"/>
      <c r="BB95" s="68"/>
      <c r="BC95" s="156"/>
    </row>
    <row r="96" spans="1:55" ht="15.75" thickBot="1" x14ac:dyDescent="0.3">
      <c r="A96" s="70"/>
      <c r="B96" s="158" t="s">
        <v>181</v>
      </c>
      <c r="C96" s="159"/>
      <c r="D96" s="159"/>
      <c r="E96" s="159"/>
      <c r="F96" s="159"/>
      <c r="G96" s="159"/>
      <c r="H96" s="160">
        <v>0</v>
      </c>
      <c r="I96" s="160">
        <v>0</v>
      </c>
      <c r="J96" s="160">
        <v>1</v>
      </c>
      <c r="K96" s="252">
        <v>6</v>
      </c>
      <c r="L96" s="309">
        <v>6</v>
      </c>
      <c r="M96" s="259">
        <v>6</v>
      </c>
      <c r="N96" s="259">
        <v>6</v>
      </c>
      <c r="O96" s="259">
        <v>6</v>
      </c>
      <c r="P96" s="259">
        <v>6</v>
      </c>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310"/>
      <c r="AZ96" s="259"/>
      <c r="BA96" s="71"/>
      <c r="BB96" s="70"/>
      <c r="BC96" s="165"/>
    </row>
    <row r="97" spans="1:55" ht="15.75" thickBot="1" x14ac:dyDescent="0.3">
      <c r="A97" s="70"/>
      <c r="B97" s="158" t="s">
        <v>182</v>
      </c>
      <c r="C97" s="159"/>
      <c r="D97" s="159"/>
      <c r="E97" s="159"/>
      <c r="F97" s="159"/>
      <c r="G97" s="159"/>
      <c r="H97" s="311">
        <v>0</v>
      </c>
      <c r="I97" s="311">
        <v>0</v>
      </c>
      <c r="J97" s="311">
        <v>2</v>
      </c>
      <c r="K97" s="497">
        <v>5</v>
      </c>
      <c r="L97" s="309">
        <v>5</v>
      </c>
      <c r="M97" s="259">
        <v>5</v>
      </c>
      <c r="N97" s="259">
        <v>5</v>
      </c>
      <c r="O97" s="259">
        <v>5</v>
      </c>
      <c r="P97" s="259">
        <v>5</v>
      </c>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310"/>
      <c r="AZ97" s="259"/>
      <c r="BA97" s="71"/>
      <c r="BB97" s="261"/>
      <c r="BC97" s="167"/>
    </row>
    <row r="98" spans="1:55" ht="15.75" thickBot="1" x14ac:dyDescent="0.3">
      <c r="A98" s="70"/>
      <c r="B98" s="158" t="s">
        <v>183</v>
      </c>
      <c r="C98" s="159"/>
      <c r="D98" s="159"/>
      <c r="E98" s="159"/>
      <c r="F98" s="159"/>
      <c r="G98" s="159"/>
      <c r="H98" s="311">
        <v>0</v>
      </c>
      <c r="I98" s="311">
        <v>0</v>
      </c>
      <c r="J98" s="311">
        <v>0</v>
      </c>
      <c r="K98" s="497">
        <v>4</v>
      </c>
      <c r="L98" s="309">
        <v>4</v>
      </c>
      <c r="M98" s="259">
        <v>4</v>
      </c>
      <c r="N98" s="259">
        <v>4</v>
      </c>
      <c r="O98" s="259">
        <v>4</v>
      </c>
      <c r="P98" s="259">
        <v>4</v>
      </c>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310"/>
      <c r="AZ98" s="259"/>
      <c r="BA98" s="71"/>
      <c r="BB98" s="261"/>
      <c r="BC98" s="167"/>
    </row>
    <row r="99" spans="1:55" ht="15.75" thickBot="1" x14ac:dyDescent="0.3">
      <c r="A99" s="70"/>
      <c r="B99" s="192" t="s">
        <v>184</v>
      </c>
      <c r="C99" s="193"/>
      <c r="D99" s="193"/>
      <c r="E99" s="193"/>
      <c r="F99" s="193"/>
      <c r="G99" s="193"/>
      <c r="H99" s="312">
        <v>0</v>
      </c>
      <c r="I99" s="312">
        <v>0</v>
      </c>
      <c r="J99" s="312">
        <v>2</v>
      </c>
      <c r="K99" s="498">
        <v>0</v>
      </c>
      <c r="L99" s="309">
        <v>0</v>
      </c>
      <c r="M99" s="313">
        <v>0</v>
      </c>
      <c r="N99" s="313">
        <v>0</v>
      </c>
      <c r="O99" s="313">
        <v>0</v>
      </c>
      <c r="P99" s="313">
        <v>0</v>
      </c>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313"/>
      <c r="AP99" s="313"/>
      <c r="AQ99" s="313"/>
      <c r="AR99" s="313"/>
      <c r="AS99" s="313"/>
      <c r="AT99" s="313"/>
      <c r="AU99" s="313"/>
      <c r="AV99" s="313"/>
      <c r="AW99" s="313"/>
      <c r="AX99" s="313"/>
      <c r="AY99" s="314"/>
      <c r="AZ99" s="313"/>
      <c r="BA99" s="198"/>
      <c r="BB99" s="315"/>
      <c r="BC99" s="199"/>
    </row>
    <row r="100" spans="1:55" x14ac:dyDescent="0.25">
      <c r="A100" s="70"/>
      <c r="B100" s="70"/>
      <c r="C100" s="70"/>
      <c r="D100" s="70"/>
      <c r="E100" s="70"/>
      <c r="F100" s="70"/>
      <c r="G100" s="70"/>
      <c r="H100" s="71"/>
      <c r="I100" s="71"/>
      <c r="J100" s="71"/>
      <c r="K100" s="90"/>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0"/>
      <c r="BC100" s="70"/>
    </row>
    <row r="101" spans="1:55" ht="15.75" x14ac:dyDescent="0.25">
      <c r="A101" s="70"/>
      <c r="B101" s="66" t="s">
        <v>185</v>
      </c>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row>
    <row r="102" spans="1:55" ht="15.75" thickBot="1" x14ac:dyDescent="0.3">
      <c r="A102" s="70"/>
      <c r="B102" s="67" t="s">
        <v>186</v>
      </c>
      <c r="C102" s="68"/>
      <c r="D102" s="68"/>
      <c r="E102" s="68"/>
      <c r="F102" s="68"/>
      <c r="G102" s="68"/>
      <c r="H102" s="69"/>
      <c r="I102" s="69"/>
      <c r="J102" s="68"/>
      <c r="K102" s="68"/>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8"/>
      <c r="BB102" s="68"/>
      <c r="BC102" s="156"/>
    </row>
    <row r="103" spans="1:55" ht="15.75" thickBot="1" x14ac:dyDescent="0.3">
      <c r="A103" s="70"/>
      <c r="B103" s="158" t="s">
        <v>187</v>
      </c>
      <c r="C103" s="159"/>
      <c r="D103" s="159"/>
      <c r="E103" s="159"/>
      <c r="F103" s="159"/>
      <c r="G103" s="159"/>
      <c r="H103" s="316">
        <v>4</v>
      </c>
      <c r="I103" s="317">
        <v>7</v>
      </c>
      <c r="J103" s="317">
        <v>6</v>
      </c>
      <c r="K103" s="308">
        <v>7</v>
      </c>
      <c r="L103" s="318">
        <v>7</v>
      </c>
      <c r="M103" s="319">
        <v>7</v>
      </c>
      <c r="N103" s="320">
        <v>7</v>
      </c>
      <c r="O103" s="320">
        <v>7</v>
      </c>
      <c r="P103" s="320">
        <v>7</v>
      </c>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1"/>
      <c r="AZ103" s="320"/>
      <c r="BA103" s="71"/>
      <c r="BB103" s="70"/>
      <c r="BC103" s="165"/>
    </row>
    <row r="104" spans="1:55" x14ac:dyDescent="0.25">
      <c r="A104" s="70"/>
      <c r="B104" s="230" t="s">
        <v>188</v>
      </c>
      <c r="C104" s="231"/>
      <c r="D104" s="231"/>
      <c r="E104" s="231"/>
      <c r="F104" s="231"/>
      <c r="G104" s="231"/>
      <c r="H104" s="232">
        <v>1.4234875444839857E-2</v>
      </c>
      <c r="I104" s="232">
        <v>2.6717557251908396E-2</v>
      </c>
      <c r="J104" s="232">
        <v>1.9672131147540985E-2</v>
      </c>
      <c r="K104" s="322">
        <v>2.1472392638036811E-2</v>
      </c>
      <c r="L104" s="323">
        <v>2.1472392638036811E-2</v>
      </c>
      <c r="M104" s="232">
        <v>2.1472392638036811E-2</v>
      </c>
      <c r="N104" s="232">
        <v>2.1472392638036811E-2</v>
      </c>
      <c r="O104" s="232">
        <v>2.1472392638036811E-2</v>
      </c>
      <c r="P104" s="232">
        <v>2.1472392638036811E-2</v>
      </c>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324"/>
      <c r="AZ104" s="232"/>
      <c r="BA104" s="238"/>
      <c r="BB104" s="325"/>
      <c r="BC104" s="240"/>
    </row>
    <row r="105" spans="1:55" x14ac:dyDescent="0.25">
      <c r="A105" s="70"/>
      <c r="B105" s="70"/>
      <c r="C105" s="70"/>
      <c r="D105" s="70"/>
      <c r="E105" s="70"/>
      <c r="F105" s="70"/>
      <c r="G105" s="70"/>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0"/>
      <c r="BC105" s="70"/>
    </row>
    <row r="106" spans="1:55" ht="15.75" x14ac:dyDescent="0.25">
      <c r="A106" s="70"/>
      <c r="B106" s="66" t="s">
        <v>189</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row>
    <row r="107" spans="1:55" x14ac:dyDescent="0.25">
      <c r="A107" s="70"/>
      <c r="B107" s="326" t="s">
        <v>189</v>
      </c>
      <c r="C107" s="327"/>
      <c r="D107" s="327"/>
      <c r="E107" s="327"/>
      <c r="F107" s="327"/>
      <c r="G107" s="327"/>
      <c r="H107" s="328">
        <v>0</v>
      </c>
      <c r="I107" s="328">
        <v>0</v>
      </c>
      <c r="J107" s="328">
        <v>0</v>
      </c>
      <c r="K107" s="329">
        <v>0</v>
      </c>
      <c r="L107" s="330">
        <v>0</v>
      </c>
      <c r="M107" s="331">
        <v>0</v>
      </c>
      <c r="N107" s="331">
        <v>0</v>
      </c>
      <c r="O107" s="331">
        <v>0</v>
      </c>
      <c r="P107" s="331">
        <v>0</v>
      </c>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2"/>
      <c r="AZ107" s="331"/>
      <c r="BA107" s="333"/>
      <c r="BB107" s="334"/>
      <c r="BC107" s="335"/>
    </row>
    <row r="108" spans="1:55" x14ac:dyDescent="0.25">
      <c r="A108" s="70"/>
      <c r="B108" s="70"/>
      <c r="C108" s="70"/>
      <c r="D108" s="70"/>
      <c r="E108" s="70"/>
      <c r="F108" s="70"/>
      <c r="G108" s="70"/>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0"/>
      <c r="BC108" s="70"/>
    </row>
    <row r="109" spans="1:55" x14ac:dyDescent="0.25">
      <c r="A109" s="70"/>
      <c r="B109" s="79" t="s">
        <v>190</v>
      </c>
      <c r="C109" s="483"/>
      <c r="D109" s="483"/>
      <c r="E109" s="483"/>
      <c r="F109" s="483"/>
      <c r="G109" s="483"/>
      <c r="H109" s="484"/>
      <c r="I109" s="484"/>
      <c r="J109" s="485"/>
      <c r="K109" s="483"/>
      <c r="L109" s="484"/>
      <c r="M109" s="484"/>
      <c r="N109" s="484"/>
      <c r="O109" s="484"/>
      <c r="P109" s="484"/>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2"/>
      <c r="BB109" s="80"/>
      <c r="BC109" s="177"/>
    </row>
    <row r="110" spans="1:55" x14ac:dyDescent="0.25">
      <c r="A110" s="70"/>
      <c r="B110" s="178" t="s">
        <v>191</v>
      </c>
      <c r="C110" s="179"/>
      <c r="D110" s="179"/>
      <c r="E110" s="179"/>
      <c r="F110" s="179"/>
      <c r="G110" s="179"/>
      <c r="H110" s="336">
        <v>0</v>
      </c>
      <c r="I110" s="336">
        <v>0</v>
      </c>
      <c r="J110" s="336">
        <v>0</v>
      </c>
      <c r="K110" s="337">
        <v>0</v>
      </c>
      <c r="L110" s="338">
        <v>0</v>
      </c>
      <c r="M110" s="339">
        <v>0</v>
      </c>
      <c r="N110" s="339">
        <v>0</v>
      </c>
      <c r="O110" s="339">
        <v>0</v>
      </c>
      <c r="P110" s="339">
        <v>0</v>
      </c>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0"/>
      <c r="AR110" s="340"/>
      <c r="AS110" s="340"/>
      <c r="AT110" s="340"/>
      <c r="AU110" s="340"/>
      <c r="AV110" s="340"/>
      <c r="AW110" s="340"/>
      <c r="AX110" s="340"/>
      <c r="AY110" s="341"/>
      <c r="AZ110" s="340"/>
      <c r="BA110" s="185"/>
      <c r="BB110" s="342"/>
      <c r="BC110" s="187"/>
    </row>
    <row r="111" spans="1:55" x14ac:dyDescent="0.25">
      <c r="A111" s="70"/>
      <c r="B111" s="158" t="s">
        <v>192</v>
      </c>
      <c r="C111" s="159"/>
      <c r="D111" s="159"/>
      <c r="E111" s="159"/>
      <c r="F111" s="159"/>
      <c r="G111" s="159"/>
      <c r="H111" s="311">
        <v>0</v>
      </c>
      <c r="I111" s="311">
        <v>0</v>
      </c>
      <c r="J111" s="311">
        <v>0</v>
      </c>
      <c r="K111" s="343">
        <v>0</v>
      </c>
      <c r="L111" s="344">
        <v>0</v>
      </c>
      <c r="M111" s="345">
        <v>0</v>
      </c>
      <c r="N111" s="345">
        <v>0</v>
      </c>
      <c r="O111" s="345">
        <v>0</v>
      </c>
      <c r="P111" s="345">
        <v>0</v>
      </c>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310"/>
      <c r="AZ111" s="259"/>
      <c r="BA111" s="71"/>
      <c r="BB111" s="261"/>
      <c r="BC111" s="167"/>
    </row>
    <row r="112" spans="1:55" x14ac:dyDescent="0.25">
      <c r="A112" s="70"/>
      <c r="B112" s="158" t="s">
        <v>193</v>
      </c>
      <c r="C112" s="159"/>
      <c r="D112" s="159"/>
      <c r="E112" s="159"/>
      <c r="F112" s="159"/>
      <c r="G112" s="159"/>
      <c r="H112" s="311">
        <v>0</v>
      </c>
      <c r="I112" s="311">
        <v>0</v>
      </c>
      <c r="J112" s="311">
        <v>0</v>
      </c>
      <c r="K112" s="343">
        <v>0</v>
      </c>
      <c r="L112" s="344">
        <v>0</v>
      </c>
      <c r="M112" s="345">
        <v>0</v>
      </c>
      <c r="N112" s="345">
        <v>0</v>
      </c>
      <c r="O112" s="345">
        <v>0</v>
      </c>
      <c r="P112" s="345">
        <v>0</v>
      </c>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310"/>
      <c r="AZ112" s="259"/>
      <c r="BA112" s="71"/>
      <c r="BB112" s="261"/>
      <c r="BC112" s="167"/>
    </row>
    <row r="113" spans="1:55" x14ac:dyDescent="0.25">
      <c r="A113" s="70"/>
      <c r="B113" s="192" t="s">
        <v>194</v>
      </c>
      <c r="C113" s="193"/>
      <c r="D113" s="193"/>
      <c r="E113" s="193"/>
      <c r="F113" s="193"/>
      <c r="G113" s="193"/>
      <c r="H113" s="312">
        <v>0</v>
      </c>
      <c r="I113" s="312">
        <v>0</v>
      </c>
      <c r="J113" s="312">
        <v>0</v>
      </c>
      <c r="K113" s="346">
        <v>0</v>
      </c>
      <c r="L113" s="347">
        <v>0</v>
      </c>
      <c r="M113" s="348">
        <v>0</v>
      </c>
      <c r="N113" s="348">
        <v>0</v>
      </c>
      <c r="O113" s="348">
        <v>0</v>
      </c>
      <c r="P113" s="348">
        <v>0</v>
      </c>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3"/>
      <c r="AM113" s="313"/>
      <c r="AN113" s="313"/>
      <c r="AO113" s="313"/>
      <c r="AP113" s="313"/>
      <c r="AQ113" s="313"/>
      <c r="AR113" s="313"/>
      <c r="AS113" s="313"/>
      <c r="AT113" s="313"/>
      <c r="AU113" s="313"/>
      <c r="AV113" s="313"/>
      <c r="AW113" s="313"/>
      <c r="AX113" s="313"/>
      <c r="AY113" s="314"/>
      <c r="AZ113" s="313"/>
      <c r="BA113" s="198"/>
      <c r="BB113" s="315"/>
      <c r="BC113" s="199"/>
    </row>
    <row r="114" spans="1:55" x14ac:dyDescent="0.25">
      <c r="A114" s="70"/>
      <c r="B114" s="70"/>
      <c r="C114" s="70"/>
      <c r="D114" s="70"/>
      <c r="E114" s="70"/>
      <c r="F114" s="70"/>
      <c r="G114" s="70"/>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0"/>
      <c r="BC114" s="70"/>
    </row>
    <row r="115" spans="1:55" x14ac:dyDescent="0.25">
      <c r="A115" s="70"/>
      <c r="B115" s="79" t="s">
        <v>68</v>
      </c>
      <c r="C115" s="483"/>
      <c r="D115" s="483"/>
      <c r="E115" s="483"/>
      <c r="F115" s="483"/>
      <c r="G115" s="483"/>
      <c r="H115" s="484"/>
      <c r="I115" s="484"/>
      <c r="J115" s="485"/>
      <c r="K115" s="483"/>
      <c r="L115" s="484"/>
      <c r="M115" s="484"/>
      <c r="N115" s="484"/>
      <c r="O115" s="484"/>
      <c r="P115" s="484"/>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2"/>
      <c r="BB115" s="80"/>
      <c r="BC115" s="177"/>
    </row>
    <row r="116" spans="1:55" x14ac:dyDescent="0.25">
      <c r="A116" s="70"/>
      <c r="B116" s="326" t="s">
        <v>195</v>
      </c>
      <c r="C116" s="327"/>
      <c r="D116" s="327"/>
      <c r="E116" s="327"/>
      <c r="F116" s="327"/>
      <c r="G116" s="327"/>
      <c r="H116" s="349">
        <v>0</v>
      </c>
      <c r="I116" s="350">
        <v>0</v>
      </c>
      <c r="J116" s="350">
        <v>0</v>
      </c>
      <c r="K116" s="351">
        <v>0</v>
      </c>
      <c r="L116" s="352">
        <v>0</v>
      </c>
      <c r="M116" s="353">
        <v>0</v>
      </c>
      <c r="N116" s="353">
        <v>0</v>
      </c>
      <c r="O116" s="353">
        <v>0</v>
      </c>
      <c r="P116" s="353">
        <v>0</v>
      </c>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2"/>
      <c r="AZ116" s="331"/>
      <c r="BA116" s="333"/>
      <c r="BB116" s="334"/>
      <c r="BC116" s="335"/>
    </row>
    <row r="117" spans="1:55" x14ac:dyDescent="0.25">
      <c r="A117" s="70"/>
      <c r="B117" s="70"/>
      <c r="C117" s="70"/>
      <c r="D117" s="70"/>
      <c r="E117" s="70"/>
      <c r="F117" s="70"/>
      <c r="G117" s="70"/>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0"/>
      <c r="BC117" s="70"/>
    </row>
    <row r="118" spans="1:55" ht="16.5" thickBot="1" x14ac:dyDescent="0.3">
      <c r="A118" s="70"/>
      <c r="B118" s="66" t="s">
        <v>196</v>
      </c>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row>
    <row r="119" spans="1:55" ht="15.75" thickBot="1" x14ac:dyDescent="0.3">
      <c r="A119" s="70"/>
      <c r="B119" s="326" t="s">
        <v>197</v>
      </c>
      <c r="C119" s="327"/>
      <c r="D119" s="327"/>
      <c r="E119" s="327"/>
      <c r="F119" s="327"/>
      <c r="G119" s="327"/>
      <c r="H119" s="316">
        <v>198</v>
      </c>
      <c r="I119" s="317">
        <v>169</v>
      </c>
      <c r="J119" s="317">
        <v>191</v>
      </c>
      <c r="K119" s="308">
        <v>230</v>
      </c>
      <c r="L119" s="318">
        <v>220</v>
      </c>
      <c r="M119" s="353">
        <v>220</v>
      </c>
      <c r="N119" s="331">
        <v>220</v>
      </c>
      <c r="O119" s="331">
        <v>220</v>
      </c>
      <c r="P119" s="331">
        <v>220</v>
      </c>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31"/>
      <c r="AP119" s="331"/>
      <c r="AQ119" s="331"/>
      <c r="AR119" s="331"/>
      <c r="AS119" s="331"/>
      <c r="AT119" s="331"/>
      <c r="AU119" s="331"/>
      <c r="AV119" s="331"/>
      <c r="AW119" s="331"/>
      <c r="AX119" s="331"/>
      <c r="AY119" s="332"/>
      <c r="AZ119" s="331"/>
      <c r="BA119" s="333"/>
      <c r="BB119" s="354"/>
      <c r="BC119" s="355"/>
    </row>
    <row r="120" spans="1:55" x14ac:dyDescent="0.25">
      <c r="A120" s="70"/>
      <c r="B120" s="356" t="s">
        <v>198</v>
      </c>
      <c r="C120" s="357"/>
      <c r="D120" s="357"/>
      <c r="E120" s="357"/>
      <c r="F120" s="357"/>
      <c r="G120" s="357"/>
      <c r="H120" s="358">
        <v>0.70462633451957291</v>
      </c>
      <c r="I120" s="358">
        <v>0.64503816793893132</v>
      </c>
      <c r="J120" s="358">
        <v>0.6262295081967213</v>
      </c>
      <c r="K120" s="359">
        <v>0.70552147239263807</v>
      </c>
      <c r="L120" s="360">
        <v>0.67484662576687116</v>
      </c>
      <c r="M120" s="358">
        <v>0.67484662576687116</v>
      </c>
      <c r="N120" s="358">
        <v>0.67484662576687116</v>
      </c>
      <c r="O120" s="358">
        <v>0.67484662576687116</v>
      </c>
      <c r="P120" s="358">
        <v>0.67484662576687116</v>
      </c>
      <c r="Q120" s="358"/>
      <c r="R120" s="358"/>
      <c r="S120" s="358"/>
      <c r="T120" s="358"/>
      <c r="U120" s="358"/>
      <c r="V120" s="358"/>
      <c r="W120" s="358"/>
      <c r="X120" s="358"/>
      <c r="Y120" s="358"/>
      <c r="Z120" s="358"/>
      <c r="AA120" s="358"/>
      <c r="AB120" s="35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61"/>
      <c r="AZ120" s="358"/>
      <c r="BA120" s="362"/>
      <c r="BB120" s="363"/>
      <c r="BC120" s="364"/>
    </row>
    <row r="121" spans="1:55" x14ac:dyDescent="0.25">
      <c r="A121" s="70"/>
      <c r="B121" s="70"/>
      <c r="C121" s="70"/>
      <c r="D121" s="70"/>
      <c r="E121" s="70"/>
      <c r="F121" s="70"/>
      <c r="G121" s="70"/>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0"/>
      <c r="BC121" s="70"/>
    </row>
    <row r="122" spans="1:55" ht="15.75" x14ac:dyDescent="0.25">
      <c r="A122" s="70"/>
      <c r="B122" s="66" t="s">
        <v>199</v>
      </c>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row>
    <row r="123" spans="1:55" x14ac:dyDescent="0.25">
      <c r="A123" s="70"/>
      <c r="B123" s="178" t="s">
        <v>200</v>
      </c>
      <c r="C123" s="179"/>
      <c r="D123" s="179"/>
      <c r="E123" s="179"/>
      <c r="F123" s="179"/>
      <c r="G123" s="179"/>
      <c r="H123" s="365">
        <v>281</v>
      </c>
      <c r="I123" s="365">
        <v>262</v>
      </c>
      <c r="J123" s="365">
        <v>305</v>
      </c>
      <c r="K123" s="366">
        <v>326</v>
      </c>
      <c r="L123" s="367">
        <v>326</v>
      </c>
      <c r="M123" s="365">
        <v>326</v>
      </c>
      <c r="N123" s="365">
        <v>326</v>
      </c>
      <c r="O123" s="365">
        <v>326</v>
      </c>
      <c r="P123" s="365">
        <v>326</v>
      </c>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5"/>
      <c r="AL123" s="365"/>
      <c r="AM123" s="365"/>
      <c r="AN123" s="365"/>
      <c r="AO123" s="365"/>
      <c r="AP123" s="365"/>
      <c r="AQ123" s="365"/>
      <c r="AR123" s="365"/>
      <c r="AS123" s="365"/>
      <c r="AT123" s="365"/>
      <c r="AU123" s="365"/>
      <c r="AV123" s="365"/>
      <c r="AW123" s="365"/>
      <c r="AX123" s="365"/>
      <c r="AY123" s="368"/>
      <c r="AZ123" s="365"/>
      <c r="BA123" s="185"/>
      <c r="BB123" s="342"/>
      <c r="BC123" s="187"/>
    </row>
    <row r="124" spans="1:55" x14ac:dyDescent="0.25">
      <c r="A124" s="70"/>
      <c r="B124" s="192" t="s">
        <v>189</v>
      </c>
      <c r="C124" s="193"/>
      <c r="D124" s="193"/>
      <c r="E124" s="193"/>
      <c r="F124" s="193"/>
      <c r="G124" s="193"/>
      <c r="H124" s="369">
        <v>0</v>
      </c>
      <c r="I124" s="369">
        <v>0</v>
      </c>
      <c r="J124" s="369">
        <v>0</v>
      </c>
      <c r="K124" s="370">
        <v>0</v>
      </c>
      <c r="L124" s="371">
        <v>0</v>
      </c>
      <c r="M124" s="369">
        <v>0</v>
      </c>
      <c r="N124" s="369">
        <v>0</v>
      </c>
      <c r="O124" s="369">
        <v>0</v>
      </c>
      <c r="P124" s="369">
        <v>0</v>
      </c>
      <c r="Q124" s="369"/>
      <c r="R124" s="369"/>
      <c r="S124" s="369"/>
      <c r="T124" s="369"/>
      <c r="U124" s="369"/>
      <c r="V124" s="369"/>
      <c r="W124" s="369"/>
      <c r="X124" s="369"/>
      <c r="Y124" s="369"/>
      <c r="Z124" s="369"/>
      <c r="AA124" s="369"/>
      <c r="AB124" s="369"/>
      <c r="AC124" s="369"/>
      <c r="AD124" s="369"/>
      <c r="AE124" s="369"/>
      <c r="AF124" s="369"/>
      <c r="AG124" s="369"/>
      <c r="AH124" s="369"/>
      <c r="AI124" s="369"/>
      <c r="AJ124" s="369"/>
      <c r="AK124" s="369"/>
      <c r="AL124" s="369"/>
      <c r="AM124" s="369"/>
      <c r="AN124" s="369"/>
      <c r="AO124" s="369"/>
      <c r="AP124" s="369"/>
      <c r="AQ124" s="369"/>
      <c r="AR124" s="369"/>
      <c r="AS124" s="369"/>
      <c r="AT124" s="369"/>
      <c r="AU124" s="369"/>
      <c r="AV124" s="369"/>
      <c r="AW124" s="369"/>
      <c r="AX124" s="369"/>
      <c r="AY124" s="372"/>
      <c r="AZ124" s="369"/>
      <c r="BA124" s="198"/>
      <c r="BB124" s="315"/>
      <c r="BC124" s="199"/>
    </row>
    <row r="125" spans="1:55" x14ac:dyDescent="0.25">
      <c r="A125" s="70"/>
      <c r="B125" s="70"/>
      <c r="C125" s="70"/>
      <c r="D125" s="70"/>
      <c r="E125" s="70"/>
      <c r="F125" s="70"/>
      <c r="G125" s="70"/>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0"/>
      <c r="BC125" s="70"/>
    </row>
    <row r="126" spans="1:55" x14ac:dyDescent="0.25">
      <c r="A126" s="70"/>
      <c r="B126" s="70"/>
      <c r="C126" s="70"/>
      <c r="D126" s="70"/>
      <c r="E126" s="70"/>
      <c r="F126" s="70"/>
      <c r="G126" s="70"/>
      <c r="H126" s="71"/>
      <c r="I126" s="71"/>
      <c r="J126" s="71"/>
      <c r="K126" s="71"/>
      <c r="L126" s="71"/>
      <c r="M126" s="71"/>
      <c r="N126" s="71"/>
      <c r="O126" s="71"/>
      <c r="P126" s="373"/>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0"/>
      <c r="BC126" s="70"/>
    </row>
    <row r="127" spans="1:55" ht="15.75" x14ac:dyDescent="0.25">
      <c r="A127" s="70"/>
      <c r="B127" s="66" t="s">
        <v>201</v>
      </c>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row>
    <row r="128" spans="1:55" x14ac:dyDescent="0.25">
      <c r="A128" s="70"/>
      <c r="B128" s="67" t="s">
        <v>202</v>
      </c>
      <c r="C128" s="68"/>
      <c r="D128" s="68"/>
      <c r="E128" s="68"/>
      <c r="F128" s="68"/>
      <c r="G128" s="68"/>
      <c r="H128" s="69"/>
      <c r="I128" s="69"/>
      <c r="J128" s="68"/>
      <c r="K128" s="68"/>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8"/>
      <c r="BB128" s="68"/>
      <c r="BC128" s="156"/>
    </row>
    <row r="129" spans="1:64" x14ac:dyDescent="0.25">
      <c r="A129" s="70"/>
      <c r="B129" s="374" t="s">
        <v>203</v>
      </c>
      <c r="C129" s="375"/>
      <c r="D129" s="375"/>
      <c r="E129" s="375"/>
      <c r="F129" s="375"/>
      <c r="G129" s="375"/>
      <c r="H129" s="376">
        <v>0</v>
      </c>
      <c r="I129" s="376">
        <v>0</v>
      </c>
      <c r="J129" s="376">
        <v>0</v>
      </c>
      <c r="K129" s="377">
        <v>0</v>
      </c>
      <c r="L129" s="378">
        <v>0</v>
      </c>
      <c r="M129" s="376">
        <v>0</v>
      </c>
      <c r="N129" s="376">
        <v>0</v>
      </c>
      <c r="O129" s="376">
        <v>0</v>
      </c>
      <c r="P129" s="379">
        <v>0</v>
      </c>
      <c r="Q129" s="376"/>
      <c r="R129" s="376"/>
      <c r="S129" s="376"/>
      <c r="T129" s="376"/>
      <c r="U129" s="376"/>
      <c r="V129" s="376"/>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80"/>
      <c r="AZ129" s="376"/>
      <c r="BA129" s="381"/>
      <c r="BB129" s="381"/>
      <c r="BC129" s="382"/>
    </row>
    <row r="130" spans="1:64" ht="15.75" thickBot="1" x14ac:dyDescent="0.3">
      <c r="A130" s="70"/>
      <c r="B130" s="374" t="s">
        <v>347</v>
      </c>
      <c r="C130" s="375"/>
      <c r="D130" s="375"/>
      <c r="E130" s="375"/>
      <c r="F130" s="375"/>
      <c r="G130" s="375"/>
      <c r="H130" s="376">
        <v>281</v>
      </c>
      <c r="I130" s="376">
        <v>262</v>
      </c>
      <c r="J130" s="376">
        <v>305</v>
      </c>
      <c r="K130" s="377">
        <v>326</v>
      </c>
      <c r="L130" s="378">
        <v>326</v>
      </c>
      <c r="M130" s="376">
        <v>326</v>
      </c>
      <c r="N130" s="376">
        <v>326</v>
      </c>
      <c r="O130" s="376">
        <v>326</v>
      </c>
      <c r="P130" s="379">
        <v>326</v>
      </c>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80"/>
      <c r="AZ130" s="376"/>
      <c r="BA130" s="381"/>
      <c r="BB130" s="381"/>
      <c r="BC130" s="382"/>
    </row>
    <row r="131" spans="1:64" ht="15.75" thickBot="1" x14ac:dyDescent="0.3">
      <c r="A131" s="70"/>
      <c r="B131" s="168" t="s">
        <v>367</v>
      </c>
      <c r="C131" s="169"/>
      <c r="D131" s="169"/>
      <c r="E131" s="169"/>
      <c r="F131" s="169"/>
      <c r="G131" s="169"/>
      <c r="H131" s="170"/>
      <c r="I131" s="170"/>
      <c r="J131" s="316">
        <v>305</v>
      </c>
      <c r="K131" s="308">
        <v>326</v>
      </c>
      <c r="L131" s="383"/>
      <c r="M131" s="383"/>
      <c r="N131" s="383"/>
      <c r="O131" s="383"/>
      <c r="P131" s="384"/>
      <c r="Q131" s="383"/>
      <c r="R131" s="383"/>
      <c r="S131" s="383"/>
      <c r="T131" s="383"/>
      <c r="U131" s="383"/>
      <c r="V131" s="383"/>
      <c r="W131" s="383"/>
      <c r="X131" s="383"/>
      <c r="Y131" s="383"/>
      <c r="Z131" s="383"/>
      <c r="AA131" s="383"/>
      <c r="AB131" s="383"/>
      <c r="AC131" s="383"/>
      <c r="AD131" s="383"/>
      <c r="AE131" s="383"/>
      <c r="AF131" s="383"/>
      <c r="AG131" s="383"/>
      <c r="AH131" s="383"/>
      <c r="AI131" s="383"/>
      <c r="AJ131" s="383"/>
      <c r="AK131" s="383"/>
      <c r="AL131" s="383"/>
      <c r="AM131" s="383"/>
      <c r="AN131" s="383"/>
      <c r="AO131" s="383"/>
      <c r="AP131" s="383"/>
      <c r="AQ131" s="383"/>
      <c r="AR131" s="383"/>
      <c r="AS131" s="383"/>
      <c r="AT131" s="383"/>
      <c r="AU131" s="383"/>
      <c r="AV131" s="383"/>
      <c r="AW131" s="383"/>
      <c r="AX131" s="383"/>
      <c r="AY131" s="385"/>
      <c r="AZ131" s="383"/>
      <c r="BA131" s="386"/>
      <c r="BB131" s="386"/>
      <c r="BC131" s="176"/>
    </row>
    <row r="132" spans="1:64" x14ac:dyDescent="0.25">
      <c r="A132" s="70"/>
      <c r="B132" s="387" t="s">
        <v>368</v>
      </c>
      <c r="C132" s="388"/>
      <c r="D132" s="388"/>
      <c r="E132" s="388"/>
      <c r="F132" s="388"/>
      <c r="G132" s="388"/>
      <c r="H132" s="389"/>
      <c r="I132" s="389"/>
      <c r="J132" s="389">
        <v>0</v>
      </c>
      <c r="K132" s="390">
        <v>0</v>
      </c>
      <c r="L132" s="391"/>
      <c r="M132" s="392"/>
      <c r="N132" s="392"/>
      <c r="O132" s="392"/>
      <c r="P132" s="393"/>
      <c r="Q132" s="392"/>
      <c r="R132" s="392"/>
      <c r="S132" s="392"/>
      <c r="T132" s="392"/>
      <c r="U132" s="392"/>
      <c r="V132" s="392"/>
      <c r="W132" s="392"/>
      <c r="X132" s="392"/>
      <c r="Y132" s="392"/>
      <c r="Z132" s="392"/>
      <c r="AA132" s="392"/>
      <c r="AB132" s="392"/>
      <c r="AC132" s="392"/>
      <c r="AD132" s="392"/>
      <c r="AE132" s="392"/>
      <c r="AF132" s="392"/>
      <c r="AG132" s="392"/>
      <c r="AH132" s="392"/>
      <c r="AI132" s="392"/>
      <c r="AJ132" s="392"/>
      <c r="AK132" s="392"/>
      <c r="AL132" s="392"/>
      <c r="AM132" s="392"/>
      <c r="AN132" s="392"/>
      <c r="AO132" s="392"/>
      <c r="AP132" s="392"/>
      <c r="AQ132" s="392"/>
      <c r="AR132" s="392"/>
      <c r="AS132" s="392"/>
      <c r="AT132" s="392"/>
      <c r="AU132" s="392"/>
      <c r="AV132" s="392"/>
      <c r="AW132" s="392"/>
      <c r="AX132" s="392"/>
      <c r="AY132" s="394"/>
      <c r="AZ132" s="392"/>
      <c r="BA132" s="395"/>
      <c r="BB132" s="395"/>
      <c r="BC132" s="213"/>
    </row>
    <row r="133" spans="1:64" x14ac:dyDescent="0.25">
      <c r="A133" s="70"/>
      <c r="B133" s="396" t="s">
        <v>204</v>
      </c>
      <c r="C133" s="397"/>
      <c r="D133" s="397"/>
      <c r="E133" s="397"/>
      <c r="F133" s="397"/>
      <c r="G133" s="397"/>
      <c r="H133" s="398">
        <v>0</v>
      </c>
      <c r="I133" s="398">
        <v>0</v>
      </c>
      <c r="J133" s="398">
        <v>1</v>
      </c>
      <c r="K133" s="399">
        <v>1</v>
      </c>
      <c r="L133" s="400">
        <v>1</v>
      </c>
      <c r="M133" s="398">
        <v>1</v>
      </c>
      <c r="N133" s="398">
        <v>1</v>
      </c>
      <c r="O133" s="398">
        <v>1</v>
      </c>
      <c r="P133" s="401">
        <v>1</v>
      </c>
      <c r="Q133" s="398"/>
      <c r="R133" s="398"/>
      <c r="S133" s="398"/>
      <c r="T133" s="398"/>
      <c r="U133" s="398"/>
      <c r="V133" s="398"/>
      <c r="W133" s="398"/>
      <c r="X133" s="398"/>
      <c r="Y133" s="398"/>
      <c r="Z133" s="398"/>
      <c r="AA133" s="398"/>
      <c r="AB133" s="398"/>
      <c r="AC133" s="398"/>
      <c r="AD133" s="398"/>
      <c r="AE133" s="398"/>
      <c r="AF133" s="398"/>
      <c r="AG133" s="398"/>
      <c r="AH133" s="398"/>
      <c r="AI133" s="398"/>
      <c r="AJ133" s="398"/>
      <c r="AK133" s="398"/>
      <c r="AL133" s="398"/>
      <c r="AM133" s="398"/>
      <c r="AN133" s="398"/>
      <c r="AO133" s="398"/>
      <c r="AP133" s="398"/>
      <c r="AQ133" s="398"/>
      <c r="AR133" s="398"/>
      <c r="AS133" s="398"/>
      <c r="AT133" s="398"/>
      <c r="AU133" s="398"/>
      <c r="AV133" s="398"/>
      <c r="AW133" s="398"/>
      <c r="AX133" s="398"/>
      <c r="AY133" s="402"/>
      <c r="AZ133" s="398"/>
      <c r="BA133" s="403"/>
      <c r="BB133" s="403"/>
      <c r="BC133" s="404"/>
    </row>
    <row r="134" spans="1:64" x14ac:dyDescent="0.25">
      <c r="A134" s="70"/>
      <c r="B134" s="405" t="s">
        <v>205</v>
      </c>
      <c r="C134" s="406"/>
      <c r="D134" s="406"/>
      <c r="E134" s="406"/>
      <c r="F134" s="406"/>
      <c r="G134" s="406"/>
      <c r="H134" s="407">
        <v>0</v>
      </c>
      <c r="I134" s="407">
        <v>0</v>
      </c>
      <c r="J134" s="407">
        <v>305</v>
      </c>
      <c r="K134" s="408">
        <v>326</v>
      </c>
      <c r="L134" s="409">
        <v>326</v>
      </c>
      <c r="M134" s="407">
        <v>326</v>
      </c>
      <c r="N134" s="407">
        <v>326</v>
      </c>
      <c r="O134" s="407">
        <v>326</v>
      </c>
      <c r="P134" s="410">
        <v>326</v>
      </c>
      <c r="Q134" s="407"/>
      <c r="R134" s="407"/>
      <c r="S134" s="407"/>
      <c r="T134" s="407"/>
      <c r="U134" s="407"/>
      <c r="V134" s="407"/>
      <c r="W134" s="407"/>
      <c r="X134" s="407"/>
      <c r="Y134" s="407"/>
      <c r="Z134" s="407"/>
      <c r="AA134" s="407"/>
      <c r="AB134" s="407"/>
      <c r="AC134" s="407"/>
      <c r="AD134" s="407"/>
      <c r="AE134" s="407"/>
      <c r="AF134" s="407"/>
      <c r="AG134" s="407"/>
      <c r="AH134" s="407"/>
      <c r="AI134" s="407"/>
      <c r="AJ134" s="407"/>
      <c r="AK134" s="407"/>
      <c r="AL134" s="407"/>
      <c r="AM134" s="407"/>
      <c r="AN134" s="407"/>
      <c r="AO134" s="407"/>
      <c r="AP134" s="407"/>
      <c r="AQ134" s="407"/>
      <c r="AR134" s="407"/>
      <c r="AS134" s="407"/>
      <c r="AT134" s="407"/>
      <c r="AU134" s="407"/>
      <c r="AV134" s="407"/>
      <c r="AW134" s="407"/>
      <c r="AX134" s="407"/>
      <c r="AY134" s="411"/>
      <c r="AZ134" s="407"/>
      <c r="BA134" s="412"/>
      <c r="BB134" s="413"/>
      <c r="BC134" s="414"/>
      <c r="BH134" s="71"/>
      <c r="BI134" s="71"/>
      <c r="BJ134" s="261"/>
      <c r="BK134" s="261"/>
      <c r="BL134" s="261"/>
    </row>
    <row r="135" spans="1:64" ht="15.75" thickBot="1" x14ac:dyDescent="0.3">
      <c r="A135" s="70"/>
      <c r="B135" s="70"/>
      <c r="C135" s="70"/>
      <c r="D135" s="70"/>
      <c r="E135" s="70"/>
      <c r="F135" s="70"/>
      <c r="G135" s="70"/>
      <c r="H135" s="78"/>
      <c r="I135" s="70"/>
      <c r="J135" s="70"/>
      <c r="K135" s="70"/>
      <c r="M135" s="70"/>
      <c r="N135" s="70"/>
      <c r="O135" s="70"/>
      <c r="P135" s="415"/>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H135" s="71"/>
      <c r="BI135" s="71"/>
      <c r="BJ135" s="261"/>
      <c r="BK135" s="261"/>
      <c r="BL135" s="71"/>
    </row>
    <row r="136" spans="1:64" ht="15.75" thickBot="1" x14ac:dyDescent="0.3">
      <c r="A136" s="70"/>
      <c r="B136" s="70" t="s">
        <v>206</v>
      </c>
      <c r="C136" s="70"/>
      <c r="D136" s="70"/>
      <c r="E136" s="70"/>
      <c r="F136" s="70"/>
      <c r="G136" s="70"/>
      <c r="H136" s="78"/>
      <c r="I136" s="70"/>
      <c r="J136" s="70"/>
      <c r="K136" s="70"/>
      <c r="L136" s="499">
        <v>0</v>
      </c>
      <c r="M136" s="70"/>
      <c r="N136" s="70"/>
      <c r="O136" s="70"/>
      <c r="P136" s="415"/>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H136" s="71"/>
      <c r="BI136" s="71"/>
      <c r="BJ136" s="261"/>
      <c r="BK136" s="261"/>
      <c r="BL136" s="71"/>
    </row>
    <row r="137" spans="1:64" x14ac:dyDescent="0.25">
      <c r="A137" s="70"/>
      <c r="B137" s="70" t="s">
        <v>369</v>
      </c>
      <c r="C137" s="70"/>
      <c r="D137" s="70"/>
      <c r="E137" s="70"/>
      <c r="F137" s="70"/>
      <c r="G137" s="70"/>
      <c r="H137" s="78"/>
      <c r="I137" s="70"/>
      <c r="J137" s="70"/>
      <c r="K137" s="70"/>
      <c r="M137" s="70"/>
      <c r="N137" s="70"/>
      <c r="O137" s="70"/>
      <c r="P137" s="415"/>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H137" s="71"/>
      <c r="BI137" s="71"/>
      <c r="BJ137" s="261"/>
      <c r="BK137" s="261"/>
      <c r="BL137" s="71"/>
    </row>
    <row r="138" spans="1:64" ht="15.75" thickBot="1" x14ac:dyDescent="0.3">
      <c r="A138" s="70"/>
      <c r="B138" s="70"/>
      <c r="C138" s="70"/>
      <c r="D138" s="70"/>
      <c r="E138" s="70"/>
      <c r="F138" s="70"/>
      <c r="G138" s="70"/>
      <c r="H138" s="78"/>
      <c r="I138" s="70"/>
      <c r="J138" s="70"/>
      <c r="K138" s="70"/>
      <c r="M138" s="70"/>
      <c r="N138" s="70"/>
      <c r="O138" s="70"/>
      <c r="P138" s="415"/>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H138" s="71"/>
      <c r="BI138" s="71"/>
      <c r="BJ138" s="261"/>
      <c r="BK138" s="261"/>
      <c r="BL138" s="71"/>
    </row>
    <row r="139" spans="1:64" ht="15.75" thickBot="1" x14ac:dyDescent="0.3">
      <c r="A139" s="70"/>
      <c r="B139" s="326" t="s">
        <v>370</v>
      </c>
      <c r="C139" s="327"/>
      <c r="D139" s="327"/>
      <c r="E139" s="327"/>
      <c r="F139" s="327"/>
      <c r="G139" s="327"/>
      <c r="H139" s="331"/>
      <c r="I139" s="331"/>
      <c r="J139" s="331"/>
      <c r="K139" s="499">
        <v>0</v>
      </c>
      <c r="L139" s="330">
        <v>0</v>
      </c>
      <c r="M139" s="331"/>
      <c r="N139" s="331"/>
      <c r="O139" s="331"/>
      <c r="P139" s="416"/>
      <c r="Q139" s="331"/>
      <c r="R139" s="331"/>
      <c r="S139" s="331"/>
      <c r="T139" s="331"/>
      <c r="U139" s="331"/>
      <c r="V139" s="331"/>
      <c r="W139" s="331"/>
      <c r="X139" s="331"/>
      <c r="Y139" s="331"/>
      <c r="Z139" s="331"/>
      <c r="AA139" s="331"/>
      <c r="AB139" s="331"/>
      <c r="AC139" s="331"/>
      <c r="AD139" s="331"/>
      <c r="AE139" s="331"/>
      <c r="AF139" s="331"/>
      <c r="AG139" s="331"/>
      <c r="AH139" s="331"/>
      <c r="AI139" s="331"/>
      <c r="AJ139" s="331"/>
      <c r="AK139" s="331"/>
      <c r="AL139" s="331"/>
      <c r="AM139" s="331"/>
      <c r="AN139" s="331"/>
      <c r="AO139" s="331"/>
      <c r="AP139" s="331"/>
      <c r="AQ139" s="331"/>
      <c r="AR139" s="331"/>
      <c r="AS139" s="331"/>
      <c r="AT139" s="331"/>
      <c r="AU139" s="331"/>
      <c r="AV139" s="331"/>
      <c r="AW139" s="331"/>
      <c r="AX139" s="331"/>
      <c r="AY139" s="332"/>
      <c r="AZ139" s="331"/>
      <c r="BA139" s="333"/>
      <c r="BB139" s="334"/>
      <c r="BC139" s="355"/>
      <c r="BH139" s="71"/>
      <c r="BI139" s="71"/>
      <c r="BJ139" s="261"/>
      <c r="BK139" s="261"/>
      <c r="BL139" s="71"/>
    </row>
    <row r="140" spans="1:64" x14ac:dyDescent="0.25">
      <c r="A140" s="70"/>
      <c r="B140" s="70"/>
      <c r="C140" s="70"/>
      <c r="D140" s="70"/>
      <c r="E140" s="70"/>
      <c r="F140" s="70"/>
      <c r="G140" s="70"/>
      <c r="H140" s="78"/>
      <c r="I140" s="70"/>
      <c r="J140" s="70"/>
      <c r="K140" s="70"/>
      <c r="M140" s="70"/>
      <c r="N140" s="70"/>
      <c r="O140" s="70"/>
      <c r="P140" s="415"/>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H140" s="71"/>
      <c r="BI140" s="71"/>
      <c r="BJ140" s="261"/>
      <c r="BK140" s="261"/>
      <c r="BL140" s="71"/>
    </row>
    <row r="141" spans="1:64" hidden="1" x14ac:dyDescent="0.25">
      <c r="A141" s="70"/>
      <c r="B141" s="70"/>
      <c r="C141" s="70"/>
      <c r="D141" s="70"/>
      <c r="E141" s="70"/>
      <c r="F141" s="70"/>
      <c r="G141" s="70"/>
      <c r="H141" s="78"/>
      <c r="I141" s="70"/>
      <c r="J141" s="70"/>
      <c r="K141" s="70"/>
      <c r="M141" s="70"/>
      <c r="N141" s="70"/>
      <c r="O141" s="70"/>
      <c r="P141" s="415"/>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H141" s="71"/>
      <c r="BI141" s="71"/>
      <c r="BJ141" s="261"/>
      <c r="BK141" s="261"/>
      <c r="BL141" s="71"/>
    </row>
    <row r="142" spans="1:64" hidden="1" x14ac:dyDescent="0.25">
      <c r="A142" s="70"/>
      <c r="B142" s="70"/>
      <c r="C142" s="70"/>
      <c r="D142" s="70"/>
      <c r="E142" s="70"/>
      <c r="F142" s="70"/>
      <c r="G142" s="70"/>
      <c r="H142" s="78"/>
      <c r="I142" s="70"/>
      <c r="J142" s="70"/>
      <c r="K142" s="70"/>
      <c r="M142" s="70"/>
      <c r="N142" s="70"/>
      <c r="O142" s="70"/>
      <c r="P142" s="415"/>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H142" s="71"/>
      <c r="BI142" s="71"/>
      <c r="BJ142" s="261"/>
      <c r="BK142" s="261"/>
      <c r="BL142" s="71"/>
    </row>
    <row r="143" spans="1:64" hidden="1" x14ac:dyDescent="0.25">
      <c r="A143" s="70"/>
      <c r="B143" s="70"/>
      <c r="C143" s="70"/>
      <c r="D143" s="70"/>
      <c r="E143" s="70"/>
      <c r="F143" s="70"/>
      <c r="G143" s="70"/>
      <c r="H143" s="78"/>
      <c r="I143" s="70"/>
      <c r="J143" s="70"/>
      <c r="K143" s="70"/>
      <c r="M143" s="70"/>
      <c r="N143" s="70"/>
      <c r="O143" s="70"/>
      <c r="P143" s="415"/>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H143" s="71"/>
      <c r="BI143" s="71"/>
      <c r="BJ143" s="261"/>
      <c r="BK143" s="261"/>
      <c r="BL143" s="71"/>
    </row>
    <row r="144" spans="1:64" hidden="1" x14ac:dyDescent="0.25">
      <c r="A144" s="70"/>
      <c r="B144" s="79" t="s">
        <v>207</v>
      </c>
      <c r="C144" s="483"/>
      <c r="D144" s="483"/>
      <c r="E144" s="483"/>
      <c r="F144" s="483"/>
      <c r="G144" s="483"/>
      <c r="H144" s="484"/>
      <c r="I144" s="484"/>
      <c r="J144" s="485"/>
      <c r="K144" s="483"/>
      <c r="L144" s="484"/>
      <c r="M144" s="484"/>
      <c r="N144" s="484"/>
      <c r="O144" s="484"/>
      <c r="P144" s="500"/>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2"/>
      <c r="BB144" s="80"/>
      <c r="BC144" s="177"/>
    </row>
    <row r="145" spans="1:55" hidden="1" x14ac:dyDescent="0.25">
      <c r="A145" s="70"/>
      <c r="B145" s="417" t="s">
        <v>208</v>
      </c>
      <c r="C145" s="418"/>
      <c r="D145" s="418"/>
      <c r="E145" s="418"/>
      <c r="F145" s="418"/>
      <c r="G145" s="418"/>
      <c r="H145" s="419"/>
      <c r="I145" s="420">
        <v>0</v>
      </c>
      <c r="J145" s="420">
        <v>0</v>
      </c>
      <c r="K145" s="421">
        <v>0</v>
      </c>
      <c r="L145" s="422">
        <v>0</v>
      </c>
      <c r="M145" s="423">
        <v>0</v>
      </c>
      <c r="N145" s="423">
        <v>0</v>
      </c>
      <c r="O145" s="423">
        <v>0</v>
      </c>
      <c r="P145" s="424">
        <v>0</v>
      </c>
      <c r="Q145" s="419"/>
      <c r="R145" s="419"/>
      <c r="S145" s="419"/>
      <c r="T145" s="419"/>
      <c r="U145" s="419"/>
      <c r="V145" s="419"/>
      <c r="W145" s="419"/>
      <c r="X145" s="419"/>
      <c r="Y145" s="419"/>
      <c r="Z145" s="419"/>
      <c r="AA145" s="419"/>
      <c r="AB145" s="419"/>
      <c r="AC145" s="419"/>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419"/>
      <c r="AY145" s="425"/>
      <c r="AZ145" s="419"/>
      <c r="BA145" s="426"/>
      <c r="BB145" s="427"/>
      <c r="BC145" s="428"/>
    </row>
    <row r="146" spans="1:55" hidden="1" x14ac:dyDescent="0.25">
      <c r="A146" s="70"/>
      <c r="B146" s="429" t="s">
        <v>209</v>
      </c>
      <c r="C146" s="430"/>
      <c r="D146" s="430"/>
      <c r="E146" s="430"/>
      <c r="F146" s="430"/>
      <c r="G146" s="430"/>
      <c r="H146" s="431"/>
      <c r="I146" s="432"/>
      <c r="J146" s="432">
        <v>0</v>
      </c>
      <c r="K146" s="433">
        <v>0</v>
      </c>
      <c r="L146" s="434">
        <v>0</v>
      </c>
      <c r="M146" s="431">
        <v>0</v>
      </c>
      <c r="N146" s="431">
        <v>0</v>
      </c>
      <c r="O146" s="431">
        <v>0</v>
      </c>
      <c r="P146" s="435">
        <v>0</v>
      </c>
      <c r="Q146" s="431"/>
      <c r="R146" s="431"/>
      <c r="S146" s="431"/>
      <c r="T146" s="431"/>
      <c r="U146" s="431"/>
      <c r="V146" s="431"/>
      <c r="W146" s="431"/>
      <c r="X146" s="431"/>
      <c r="Y146" s="431"/>
      <c r="Z146" s="431"/>
      <c r="AA146" s="431"/>
      <c r="AB146" s="431"/>
      <c r="AC146" s="431"/>
      <c r="AD146" s="431"/>
      <c r="AE146" s="431"/>
      <c r="AF146" s="431"/>
      <c r="AG146" s="431"/>
      <c r="AH146" s="431"/>
      <c r="AI146" s="431"/>
      <c r="AJ146" s="431"/>
      <c r="AK146" s="431"/>
      <c r="AL146" s="431"/>
      <c r="AM146" s="431"/>
      <c r="AN146" s="431"/>
      <c r="AO146" s="431"/>
      <c r="AP146" s="431"/>
      <c r="AQ146" s="431"/>
      <c r="AR146" s="431"/>
      <c r="AS146" s="431"/>
      <c r="AT146" s="431"/>
      <c r="AU146" s="431"/>
      <c r="AV146" s="431"/>
      <c r="AW146" s="431"/>
      <c r="AX146" s="431"/>
      <c r="AY146" s="436"/>
      <c r="AZ146" s="431"/>
      <c r="BA146" s="437"/>
      <c r="BB146" s="438"/>
      <c r="BC146" s="439"/>
    </row>
    <row r="147" spans="1:55" hidden="1" x14ac:dyDescent="0.25">
      <c r="A147" s="70"/>
      <c r="B147" s="70"/>
      <c r="C147" s="70"/>
      <c r="D147" s="70"/>
      <c r="E147" s="70"/>
      <c r="F147" s="70"/>
      <c r="G147" s="70"/>
      <c r="H147" s="440"/>
      <c r="I147" s="71"/>
      <c r="J147" s="71"/>
      <c r="K147" s="71"/>
      <c r="L147" s="71"/>
      <c r="M147" s="71"/>
      <c r="N147" s="71"/>
      <c r="O147" s="71"/>
      <c r="P147" s="44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0"/>
      <c r="BC147" s="70"/>
    </row>
    <row r="148" spans="1:55" hidden="1" x14ac:dyDescent="0.25">
      <c r="A148" s="70"/>
      <c r="B148" s="501" t="s">
        <v>210</v>
      </c>
      <c r="C148" s="483"/>
      <c r="D148" s="483"/>
      <c r="E148" s="483"/>
      <c r="F148" s="483"/>
      <c r="G148" s="483"/>
      <c r="H148" s="484"/>
      <c r="I148" s="484"/>
      <c r="J148" s="485"/>
      <c r="K148" s="483"/>
      <c r="L148" s="484"/>
      <c r="M148" s="484"/>
      <c r="N148" s="484"/>
      <c r="O148" s="484"/>
      <c r="P148" s="484"/>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2"/>
      <c r="BB148" s="80"/>
      <c r="BC148" s="177"/>
    </row>
    <row r="149" spans="1:55" hidden="1" x14ac:dyDescent="0.25">
      <c r="A149" s="70"/>
      <c r="B149" s="326" t="s">
        <v>211</v>
      </c>
      <c r="C149" s="327"/>
      <c r="D149" s="327"/>
      <c r="E149" s="327"/>
      <c r="F149" s="327"/>
      <c r="G149" s="327"/>
      <c r="H149" s="349">
        <v>0</v>
      </c>
      <c r="I149" s="442">
        <v>0</v>
      </c>
      <c r="J149" s="442">
        <v>0</v>
      </c>
      <c r="K149" s="443">
        <v>0</v>
      </c>
      <c r="L149" s="444">
        <v>0</v>
      </c>
      <c r="M149" s="445">
        <v>0</v>
      </c>
      <c r="N149" s="331">
        <v>0</v>
      </c>
      <c r="O149" s="331">
        <v>0</v>
      </c>
      <c r="P149" s="331">
        <v>0</v>
      </c>
      <c r="Q149" s="331"/>
      <c r="R149" s="331"/>
      <c r="S149" s="331"/>
      <c r="T149" s="331"/>
      <c r="U149" s="331"/>
      <c r="V149" s="331"/>
      <c r="W149" s="331"/>
      <c r="X149" s="331"/>
      <c r="Y149" s="331"/>
      <c r="Z149" s="331"/>
      <c r="AA149" s="331"/>
      <c r="AB149" s="331"/>
      <c r="AC149" s="331"/>
      <c r="AD149" s="331"/>
      <c r="AE149" s="331"/>
      <c r="AF149" s="331"/>
      <c r="AG149" s="331"/>
      <c r="AH149" s="331"/>
      <c r="AI149" s="331"/>
      <c r="AJ149" s="331"/>
      <c r="AK149" s="331"/>
      <c r="AL149" s="331"/>
      <c r="AM149" s="331"/>
      <c r="AN149" s="331"/>
      <c r="AO149" s="331"/>
      <c r="AP149" s="331"/>
      <c r="AQ149" s="331"/>
      <c r="AR149" s="331"/>
      <c r="AS149" s="331"/>
      <c r="AT149" s="331"/>
      <c r="AU149" s="331"/>
      <c r="AV149" s="331"/>
      <c r="AW149" s="331"/>
      <c r="AX149" s="331"/>
      <c r="AY149" s="332"/>
      <c r="AZ149" s="331"/>
      <c r="BA149" s="333"/>
      <c r="BB149" s="334"/>
      <c r="BC149" s="355"/>
    </row>
    <row r="150" spans="1:55" hidden="1" x14ac:dyDescent="0.25">
      <c r="A150" s="70"/>
      <c r="B150" s="70"/>
      <c r="C150" s="70"/>
      <c r="D150" s="70"/>
      <c r="E150" s="70"/>
      <c r="F150" s="70"/>
      <c r="G150" s="70"/>
      <c r="H150" s="71"/>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71"/>
      <c r="BB150" s="70"/>
      <c r="BC150" s="70"/>
    </row>
    <row r="151" spans="1:55" ht="15.75" hidden="1" x14ac:dyDescent="0.25">
      <c r="B151" s="66" t="s">
        <v>212</v>
      </c>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row>
    <row r="152" spans="1:55" s="70" customFormat="1" ht="11.25" hidden="1" customHeight="1" x14ac:dyDescent="0.2">
      <c r="B152" s="70" t="s">
        <v>213</v>
      </c>
      <c r="I152" s="77"/>
    </row>
    <row r="153" spans="1:55" s="70" customFormat="1" ht="11.25" hidden="1" customHeight="1" x14ac:dyDescent="0.2">
      <c r="B153" s="83" t="s">
        <v>136</v>
      </c>
      <c r="H153" s="77">
        <v>1.34</v>
      </c>
      <c r="I153" s="77">
        <v>1.34</v>
      </c>
      <c r="J153" s="77">
        <v>1.34</v>
      </c>
      <c r="K153" s="77">
        <v>1.34</v>
      </c>
      <c r="L153" s="77">
        <v>1.34</v>
      </c>
      <c r="M153" s="77">
        <v>1.34</v>
      </c>
      <c r="N153" s="77">
        <v>1.34</v>
      </c>
      <c r="O153" s="77">
        <v>1.34</v>
      </c>
      <c r="P153" s="77">
        <v>1.34</v>
      </c>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row>
    <row r="154" spans="1:55" s="70" customFormat="1" ht="11.25" hidden="1" customHeight="1" x14ac:dyDescent="0.2">
      <c r="B154" s="83" t="s">
        <v>137</v>
      </c>
      <c r="H154" s="77">
        <v>1.3</v>
      </c>
      <c r="I154" s="77">
        <v>1.3</v>
      </c>
      <c r="J154" s="77">
        <v>1.3</v>
      </c>
      <c r="K154" s="77">
        <v>1.3</v>
      </c>
      <c r="L154" s="77">
        <v>1.3</v>
      </c>
      <c r="M154" s="77">
        <v>1.3</v>
      </c>
      <c r="N154" s="77">
        <v>1.3</v>
      </c>
      <c r="O154" s="77">
        <v>1.3</v>
      </c>
      <c r="P154" s="77">
        <v>1.3</v>
      </c>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row>
    <row r="155" spans="1:55" s="70" customFormat="1" ht="11.25" hidden="1" customHeight="1" x14ac:dyDescent="0.2">
      <c r="B155" s="83" t="s">
        <v>138</v>
      </c>
      <c r="H155" s="77">
        <v>1.3</v>
      </c>
      <c r="I155" s="77">
        <v>1.3</v>
      </c>
      <c r="J155" s="77">
        <v>1.3</v>
      </c>
      <c r="K155" s="77">
        <v>1.3</v>
      </c>
      <c r="L155" s="77">
        <v>1.3</v>
      </c>
      <c r="M155" s="77">
        <v>1.3</v>
      </c>
      <c r="N155" s="77">
        <v>1.3</v>
      </c>
      <c r="O155" s="77">
        <v>1.3</v>
      </c>
      <c r="P155" s="77">
        <v>1.3</v>
      </c>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row>
    <row r="156" spans="1:55" s="70" customFormat="1" ht="11.25" hidden="1" customHeight="1" x14ac:dyDescent="0.2">
      <c r="B156" s="83" t="s">
        <v>139</v>
      </c>
      <c r="H156" s="77">
        <v>1</v>
      </c>
      <c r="I156" s="77">
        <v>1</v>
      </c>
      <c r="J156" s="77">
        <v>1</v>
      </c>
      <c r="K156" s="77">
        <v>1</v>
      </c>
      <c r="L156" s="77">
        <v>1</v>
      </c>
      <c r="M156" s="77">
        <v>1</v>
      </c>
      <c r="N156" s="77">
        <v>1</v>
      </c>
      <c r="O156" s="77">
        <v>1</v>
      </c>
      <c r="P156" s="77">
        <v>1</v>
      </c>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row>
    <row r="157" spans="1:55" s="70" customFormat="1" ht="11.25" hidden="1" customHeight="1" x14ac:dyDescent="0.2">
      <c r="B157" s="83" t="s">
        <v>140</v>
      </c>
      <c r="H157" s="77">
        <v>1</v>
      </c>
      <c r="I157" s="77">
        <v>1</v>
      </c>
      <c r="J157" s="77">
        <v>1</v>
      </c>
      <c r="K157" s="77">
        <v>1</v>
      </c>
      <c r="L157" s="77">
        <v>1</v>
      </c>
      <c r="M157" s="77">
        <v>1</v>
      </c>
      <c r="N157" s="77">
        <v>1</v>
      </c>
      <c r="O157" s="77">
        <v>1</v>
      </c>
      <c r="P157" s="77">
        <v>1</v>
      </c>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row>
    <row r="158" spans="1:55" s="70" customFormat="1" ht="11.25" hidden="1" customHeight="1" x14ac:dyDescent="0.2">
      <c r="B158" s="83" t="s">
        <v>141</v>
      </c>
      <c r="H158" s="77">
        <v>1</v>
      </c>
      <c r="I158" s="77">
        <v>1</v>
      </c>
      <c r="J158" s="77">
        <v>1</v>
      </c>
      <c r="K158" s="77">
        <v>1</v>
      </c>
      <c r="L158" s="77">
        <v>1</v>
      </c>
      <c r="M158" s="77">
        <v>1</v>
      </c>
      <c r="N158" s="77">
        <v>1</v>
      </c>
      <c r="O158" s="77">
        <v>1</v>
      </c>
      <c r="P158" s="77">
        <v>1</v>
      </c>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row>
    <row r="159" spans="1:55" s="70" customFormat="1" ht="11.25" hidden="1" customHeight="1" x14ac:dyDescent="0.2">
      <c r="B159" s="83" t="s">
        <v>142</v>
      </c>
      <c r="H159" s="77">
        <v>1</v>
      </c>
      <c r="I159" s="77">
        <v>1</v>
      </c>
      <c r="J159" s="77">
        <v>1</v>
      </c>
      <c r="K159" s="77">
        <v>1</v>
      </c>
      <c r="L159" s="77">
        <v>1</v>
      </c>
      <c r="M159" s="77">
        <v>1</v>
      </c>
      <c r="N159" s="77">
        <v>1</v>
      </c>
      <c r="O159" s="77">
        <v>1</v>
      </c>
      <c r="P159" s="77">
        <v>1</v>
      </c>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row>
    <row r="160" spans="1:55" s="70" customFormat="1" ht="11.25" hidden="1" customHeight="1" x14ac:dyDescent="0.2">
      <c r="B160" s="83" t="s">
        <v>143</v>
      </c>
      <c r="H160" s="77">
        <v>1</v>
      </c>
      <c r="I160" s="77">
        <v>1</v>
      </c>
      <c r="J160" s="77">
        <v>1</v>
      </c>
      <c r="K160" s="77">
        <v>1</v>
      </c>
      <c r="L160" s="77">
        <v>1</v>
      </c>
      <c r="M160" s="77">
        <v>1</v>
      </c>
      <c r="N160" s="77">
        <v>1</v>
      </c>
      <c r="O160" s="77">
        <v>1</v>
      </c>
      <c r="P160" s="77">
        <v>1</v>
      </c>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row>
    <row r="161" spans="2:60" s="70" customFormat="1" ht="11.25" hidden="1" customHeight="1" x14ac:dyDescent="0.2">
      <c r="B161" s="83" t="s">
        <v>144</v>
      </c>
      <c r="H161" s="77">
        <v>1.08</v>
      </c>
      <c r="I161" s="77">
        <v>1.08</v>
      </c>
      <c r="J161" s="77">
        <v>1.08</v>
      </c>
      <c r="K161" s="77">
        <v>1.08</v>
      </c>
      <c r="L161" s="77">
        <v>1.08</v>
      </c>
      <c r="M161" s="77">
        <v>1.08</v>
      </c>
      <c r="N161" s="77">
        <v>1.08</v>
      </c>
      <c r="O161" s="77">
        <v>1.08</v>
      </c>
      <c r="P161" s="77">
        <v>1.08</v>
      </c>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row>
    <row r="162" spans="2:60" s="70" customFormat="1" ht="11.25" hidden="1" customHeight="1" x14ac:dyDescent="0.2">
      <c r="B162" s="83" t="s">
        <v>145</v>
      </c>
      <c r="H162" s="77">
        <v>1.08</v>
      </c>
      <c r="I162" s="77">
        <v>1.08</v>
      </c>
      <c r="J162" s="77">
        <v>1.08</v>
      </c>
      <c r="K162" s="77">
        <v>1.08</v>
      </c>
      <c r="L162" s="77">
        <v>1.08</v>
      </c>
      <c r="M162" s="77">
        <v>1.08</v>
      </c>
      <c r="N162" s="77">
        <v>1.08</v>
      </c>
      <c r="O162" s="77">
        <v>1.08</v>
      </c>
      <c r="P162" s="77">
        <v>1.08</v>
      </c>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row>
    <row r="163" spans="2:60" s="70" customFormat="1" ht="11.25" hidden="1" customHeight="1" x14ac:dyDescent="0.2">
      <c r="B163" s="83" t="s">
        <v>146</v>
      </c>
      <c r="H163" s="77">
        <v>1.08</v>
      </c>
      <c r="I163" s="77">
        <v>1.08</v>
      </c>
      <c r="J163" s="77">
        <v>1.08</v>
      </c>
      <c r="K163" s="77">
        <v>1.08</v>
      </c>
      <c r="L163" s="77">
        <v>1.08</v>
      </c>
      <c r="M163" s="77">
        <v>1.08</v>
      </c>
      <c r="N163" s="77">
        <v>1.08</v>
      </c>
      <c r="O163" s="77">
        <v>1.08</v>
      </c>
      <c r="P163" s="77">
        <v>1.08</v>
      </c>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row>
    <row r="164" spans="2:60" s="70" customFormat="1" ht="11.25" hidden="1" customHeight="1" x14ac:dyDescent="0.2">
      <c r="B164" s="83" t="s">
        <v>147</v>
      </c>
      <c r="H164" s="77">
        <v>1.22</v>
      </c>
      <c r="I164" s="77">
        <v>1.22</v>
      </c>
      <c r="J164" s="77">
        <v>1.22</v>
      </c>
      <c r="K164" s="77">
        <v>1.22</v>
      </c>
      <c r="L164" s="77">
        <v>1.22</v>
      </c>
      <c r="M164" s="77">
        <v>1.22</v>
      </c>
      <c r="N164" s="77">
        <v>1.22</v>
      </c>
      <c r="O164" s="77">
        <v>1.22</v>
      </c>
      <c r="P164" s="77">
        <v>1.22</v>
      </c>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row>
    <row r="165" spans="2:60" s="70" customFormat="1" ht="11.25" hidden="1" customHeight="1" x14ac:dyDescent="0.2">
      <c r="B165" s="83" t="s">
        <v>148</v>
      </c>
      <c r="H165" s="77">
        <v>1.22</v>
      </c>
      <c r="I165" s="77">
        <v>1.22</v>
      </c>
      <c r="J165" s="77">
        <v>1.22</v>
      </c>
      <c r="K165" s="77">
        <v>1.22</v>
      </c>
      <c r="L165" s="77">
        <v>1.22</v>
      </c>
      <c r="M165" s="77">
        <v>1.22</v>
      </c>
      <c r="N165" s="77">
        <v>1.22</v>
      </c>
      <c r="O165" s="77">
        <v>1.22</v>
      </c>
      <c r="P165" s="77">
        <v>1.22</v>
      </c>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row>
    <row r="166" spans="2:60" s="70" customFormat="1" ht="11.25" hidden="1" customHeight="1" x14ac:dyDescent="0.2">
      <c r="B166" s="83" t="s">
        <v>149</v>
      </c>
      <c r="H166" s="77">
        <v>1.22</v>
      </c>
      <c r="I166" s="77">
        <v>1.22</v>
      </c>
      <c r="J166" s="77">
        <v>1.22</v>
      </c>
      <c r="K166" s="77">
        <v>1.22</v>
      </c>
      <c r="L166" s="77">
        <v>1.22</v>
      </c>
      <c r="M166" s="77">
        <v>1.22</v>
      </c>
      <c r="N166" s="77">
        <v>1.22</v>
      </c>
      <c r="O166" s="77">
        <v>1.22</v>
      </c>
      <c r="P166" s="77">
        <v>1.22</v>
      </c>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row>
    <row r="167" spans="2:60" s="70" customFormat="1" ht="11.25" hidden="1" customHeight="1" x14ac:dyDescent="0.2">
      <c r="B167" s="83" t="s">
        <v>150</v>
      </c>
      <c r="H167" s="77">
        <v>1.22</v>
      </c>
      <c r="I167" s="77">
        <v>1.22</v>
      </c>
      <c r="J167" s="77">
        <v>1.22</v>
      </c>
      <c r="K167" s="77">
        <v>1.22</v>
      </c>
      <c r="L167" s="77">
        <v>1.22</v>
      </c>
      <c r="M167" s="77">
        <v>1.22</v>
      </c>
      <c r="N167" s="77">
        <v>1.22</v>
      </c>
      <c r="O167" s="77">
        <v>1.22</v>
      </c>
      <c r="P167" s="77">
        <v>1.22</v>
      </c>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H167" s="70">
        <v>0</v>
      </c>
    </row>
    <row r="168" spans="2:60" s="70" customFormat="1" ht="11.25" hidden="1" customHeight="1" x14ac:dyDescent="0.2">
      <c r="B168" s="502" t="s">
        <v>49</v>
      </c>
      <c r="C168" s="503"/>
      <c r="D168" s="503"/>
      <c r="E168" s="503"/>
      <c r="F168" s="503"/>
      <c r="G168" s="503"/>
      <c r="H168" s="504">
        <v>1.44</v>
      </c>
      <c r="I168" s="504">
        <v>1.44</v>
      </c>
      <c r="J168" s="504">
        <v>1.44</v>
      </c>
      <c r="K168" s="504">
        <v>1.44</v>
      </c>
      <c r="L168" s="504">
        <v>1.44</v>
      </c>
      <c r="M168" s="504">
        <v>1.44</v>
      </c>
      <c r="N168" s="504">
        <v>1.44</v>
      </c>
      <c r="O168" s="504">
        <v>1.44</v>
      </c>
      <c r="P168" s="504">
        <v>1.44</v>
      </c>
      <c r="Q168" s="446"/>
      <c r="R168" s="446"/>
      <c r="S168" s="446"/>
      <c r="T168" s="446"/>
      <c r="U168" s="446"/>
      <c r="V168" s="446"/>
      <c r="W168" s="446"/>
      <c r="X168" s="446"/>
      <c r="Y168" s="446"/>
      <c r="Z168" s="446"/>
      <c r="AA168" s="446"/>
      <c r="AB168" s="446"/>
      <c r="AC168" s="446"/>
      <c r="AD168" s="446"/>
      <c r="AE168" s="446"/>
      <c r="AF168" s="446"/>
      <c r="AG168" s="446"/>
      <c r="AH168" s="446"/>
      <c r="AI168" s="446"/>
      <c r="AJ168" s="446"/>
      <c r="AK168" s="446"/>
      <c r="AL168" s="446"/>
      <c r="AM168" s="446"/>
      <c r="AN168" s="446"/>
      <c r="AO168" s="446"/>
      <c r="AP168" s="446"/>
      <c r="AQ168" s="446"/>
      <c r="AR168" s="446"/>
      <c r="AS168" s="446"/>
      <c r="AT168" s="446"/>
      <c r="AU168" s="446"/>
      <c r="AV168" s="446"/>
      <c r="AW168" s="446"/>
      <c r="AX168" s="446"/>
      <c r="AY168" s="446"/>
      <c r="AZ168" s="446"/>
    </row>
    <row r="169" spans="2:60" s="70" customFormat="1" ht="11.25" hidden="1" customHeight="1" x14ac:dyDescent="0.2">
      <c r="B169" s="83" t="s">
        <v>157</v>
      </c>
      <c r="H169" s="77">
        <v>1.17</v>
      </c>
      <c r="I169" s="77">
        <v>1.17</v>
      </c>
      <c r="J169" s="77">
        <v>1.17</v>
      </c>
      <c r="K169" s="77">
        <v>1.17</v>
      </c>
      <c r="L169" s="77">
        <v>1.17</v>
      </c>
      <c r="M169" s="77">
        <v>1.17</v>
      </c>
      <c r="N169" s="77">
        <v>1.17</v>
      </c>
      <c r="O169" s="77">
        <v>1.17</v>
      </c>
      <c r="P169" s="77">
        <v>1.17</v>
      </c>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row>
    <row r="170" spans="2:60" s="70" customFormat="1" ht="11.25" hidden="1" customHeight="1" x14ac:dyDescent="0.2">
      <c r="B170" s="84" t="s">
        <v>51</v>
      </c>
      <c r="C170" s="85"/>
      <c r="D170" s="85"/>
      <c r="E170" s="85"/>
      <c r="F170" s="85"/>
      <c r="G170" s="85"/>
      <c r="H170" s="86">
        <v>0.89</v>
      </c>
      <c r="I170" s="86">
        <v>0.89</v>
      </c>
      <c r="J170" s="86">
        <v>0.89</v>
      </c>
      <c r="K170" s="86">
        <v>0.89</v>
      </c>
      <c r="L170" s="86">
        <v>0.89</v>
      </c>
      <c r="M170" s="86">
        <v>0.89</v>
      </c>
      <c r="N170" s="86">
        <v>0.89</v>
      </c>
      <c r="O170" s="86">
        <v>0.89</v>
      </c>
      <c r="P170" s="86">
        <v>0.89</v>
      </c>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row>
    <row r="171" spans="2:60" s="70" customFormat="1" ht="11.25" hidden="1" customHeight="1" x14ac:dyDescent="0.2">
      <c r="B171" s="83" t="s">
        <v>214</v>
      </c>
      <c r="H171" s="77">
        <v>0.97</v>
      </c>
      <c r="I171" s="77">
        <v>0.97</v>
      </c>
      <c r="J171" s="77">
        <v>0.97</v>
      </c>
      <c r="K171" s="77">
        <v>0.97</v>
      </c>
      <c r="L171" s="77">
        <v>0.97</v>
      </c>
      <c r="M171" s="77">
        <v>0.97</v>
      </c>
      <c r="N171" s="77">
        <v>0.97</v>
      </c>
      <c r="O171" s="77">
        <v>0.97</v>
      </c>
      <c r="P171" s="77">
        <v>0.97</v>
      </c>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row>
    <row r="172" spans="2:60" s="70" customFormat="1" ht="11.25" hidden="1" customHeight="1" x14ac:dyDescent="0.2">
      <c r="B172" s="83" t="s">
        <v>215</v>
      </c>
      <c r="H172" s="77">
        <v>1.2</v>
      </c>
      <c r="I172" s="77">
        <v>1.2</v>
      </c>
      <c r="J172" s="77">
        <v>1.2</v>
      </c>
      <c r="K172" s="77">
        <v>1.2</v>
      </c>
      <c r="L172" s="77">
        <v>1.2</v>
      </c>
      <c r="M172" s="77">
        <v>1.2</v>
      </c>
      <c r="N172" s="77">
        <v>1.2</v>
      </c>
      <c r="O172" s="77">
        <v>1.2</v>
      </c>
      <c r="P172" s="77">
        <v>1.2</v>
      </c>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row>
    <row r="173" spans="2:60" s="70" customFormat="1" ht="11.25" hidden="1" customHeight="1" x14ac:dyDescent="0.2">
      <c r="B173" s="83" t="s">
        <v>216</v>
      </c>
      <c r="H173" s="77">
        <v>1.97</v>
      </c>
      <c r="I173" s="77">
        <v>1.97</v>
      </c>
      <c r="J173" s="77">
        <v>1.97</v>
      </c>
      <c r="K173" s="77">
        <v>1.97</v>
      </c>
      <c r="L173" s="77">
        <v>1.97</v>
      </c>
      <c r="M173" s="77">
        <v>1.97</v>
      </c>
      <c r="N173" s="77">
        <v>1.97</v>
      </c>
      <c r="O173" s="77">
        <v>1.97</v>
      </c>
      <c r="P173" s="77">
        <v>1.97</v>
      </c>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row>
    <row r="174" spans="2:60" s="70" customFormat="1" ht="11.25" hidden="1" customHeight="1" x14ac:dyDescent="0.2">
      <c r="B174" s="83" t="s">
        <v>217</v>
      </c>
      <c r="H174" s="77">
        <v>3.49</v>
      </c>
      <c r="I174" s="77">
        <v>3.49</v>
      </c>
      <c r="J174" s="77">
        <v>3.49</v>
      </c>
      <c r="K174" s="77">
        <v>3.49</v>
      </c>
      <c r="L174" s="77">
        <v>3.49</v>
      </c>
      <c r="M174" s="77">
        <v>3.49</v>
      </c>
      <c r="N174" s="77">
        <v>3.49</v>
      </c>
      <c r="O174" s="77">
        <v>3.49</v>
      </c>
      <c r="P174" s="77">
        <v>3.49</v>
      </c>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row>
    <row r="175" spans="2:60" s="70" customFormat="1" ht="11.25" hidden="1" customHeight="1" x14ac:dyDescent="0.2">
      <c r="B175" s="83" t="s">
        <v>218</v>
      </c>
      <c r="H175" s="77">
        <v>0</v>
      </c>
      <c r="I175" s="77">
        <v>0</v>
      </c>
      <c r="J175" s="77">
        <v>0</v>
      </c>
      <c r="K175" s="77">
        <v>0</v>
      </c>
      <c r="L175" s="77">
        <v>0</v>
      </c>
      <c r="M175" s="77">
        <v>0</v>
      </c>
      <c r="N175" s="77">
        <v>0</v>
      </c>
      <c r="O175" s="77">
        <v>0</v>
      </c>
      <c r="P175" s="77">
        <v>0</v>
      </c>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row>
    <row r="176" spans="2:60" s="70" customFormat="1" ht="11.25" hidden="1" customHeight="1" x14ac:dyDescent="0.2">
      <c r="B176" s="83" t="s">
        <v>219</v>
      </c>
      <c r="H176" s="77">
        <v>6.9000000000000006E-2</v>
      </c>
      <c r="I176" s="77">
        <v>6.9000000000000006E-2</v>
      </c>
      <c r="J176" s="77">
        <v>6.9000000000000006E-2</v>
      </c>
      <c r="K176" s="77">
        <v>9.9000000000000005E-2</v>
      </c>
      <c r="L176" s="77">
        <v>9.9000000000000005E-2</v>
      </c>
      <c r="M176" s="77">
        <v>9.9000000000000005E-2</v>
      </c>
      <c r="N176" s="77">
        <v>9.9000000000000005E-2</v>
      </c>
      <c r="O176" s="77">
        <v>9.9000000000000005E-2</v>
      </c>
      <c r="P176" s="77">
        <v>9.9000000000000005E-2</v>
      </c>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row>
    <row r="177" spans="2:55" s="70" customFormat="1" ht="11.25" hidden="1" customHeight="1" x14ac:dyDescent="0.2">
      <c r="B177" s="83" t="s">
        <v>220</v>
      </c>
      <c r="H177" s="77">
        <v>8.8999999999999996E-2</v>
      </c>
      <c r="I177" s="77">
        <v>8.8999999999999996E-2</v>
      </c>
      <c r="J177" s="77">
        <v>8.8999999999999996E-2</v>
      </c>
      <c r="K177" s="77">
        <v>8.8999999999999996E-2</v>
      </c>
      <c r="L177" s="77">
        <v>8.8999999999999996E-2</v>
      </c>
      <c r="M177" s="77">
        <v>8.8999999999999996E-2</v>
      </c>
      <c r="N177" s="77">
        <v>8.8999999999999996E-2</v>
      </c>
      <c r="O177" s="77">
        <v>8.8999999999999996E-2</v>
      </c>
      <c r="P177" s="77">
        <v>8.8999999999999996E-2</v>
      </c>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row>
    <row r="178" spans="2:55" s="70" customFormat="1" ht="11.25" hidden="1" customHeight="1" x14ac:dyDescent="0.2">
      <c r="B178" s="502" t="s">
        <v>221</v>
      </c>
      <c r="C178" s="503"/>
      <c r="D178" s="503"/>
      <c r="E178" s="503"/>
      <c r="F178" s="503"/>
      <c r="G178" s="503"/>
      <c r="H178" s="504">
        <v>0.36799999999999999</v>
      </c>
      <c r="I178" s="504">
        <v>0.36799999999999999</v>
      </c>
      <c r="J178" s="504">
        <v>0.36799999999999999</v>
      </c>
      <c r="K178" s="504">
        <v>0.37</v>
      </c>
      <c r="L178" s="504">
        <v>0.37</v>
      </c>
      <c r="M178" s="504">
        <v>0.37</v>
      </c>
      <c r="N178" s="504">
        <v>0.37</v>
      </c>
      <c r="O178" s="504">
        <v>0.37</v>
      </c>
      <c r="P178" s="504">
        <v>0.37</v>
      </c>
      <c r="Q178" s="446"/>
      <c r="R178" s="446"/>
      <c r="S178" s="446"/>
      <c r="T178" s="446"/>
      <c r="U178" s="446"/>
      <c r="V178" s="446"/>
      <c r="W178" s="446"/>
      <c r="X178" s="446"/>
      <c r="Y178" s="446"/>
      <c r="Z178" s="446"/>
      <c r="AA178" s="446"/>
      <c r="AB178" s="446"/>
      <c r="AC178" s="446"/>
      <c r="AD178" s="446"/>
      <c r="AE178" s="446"/>
      <c r="AF178" s="446"/>
      <c r="AG178" s="446"/>
      <c r="AH178" s="446"/>
      <c r="AI178" s="446"/>
      <c r="AJ178" s="446"/>
      <c r="AK178" s="446"/>
      <c r="AL178" s="446"/>
      <c r="AM178" s="446"/>
      <c r="AN178" s="446"/>
      <c r="AO178" s="446"/>
      <c r="AP178" s="446"/>
      <c r="AQ178" s="446"/>
      <c r="AR178" s="446"/>
      <c r="AS178" s="446"/>
      <c r="AT178" s="446"/>
      <c r="AU178" s="446"/>
      <c r="AV178" s="446"/>
      <c r="AW178" s="446"/>
      <c r="AX178" s="446"/>
      <c r="AY178" s="446"/>
      <c r="AZ178" s="446"/>
    </row>
    <row r="179" spans="2:55" s="70" customFormat="1" ht="11.25" hidden="1" customHeight="1" x14ac:dyDescent="0.2">
      <c r="B179" s="83" t="s">
        <v>222</v>
      </c>
      <c r="H179" s="77">
        <v>1.337</v>
      </c>
      <c r="I179" s="77">
        <v>1.337</v>
      </c>
      <c r="J179" s="77">
        <v>1.337</v>
      </c>
      <c r="K179" s="77">
        <v>1.34</v>
      </c>
      <c r="L179" s="77">
        <v>1.34</v>
      </c>
      <c r="M179" s="77">
        <v>1.34</v>
      </c>
      <c r="N179" s="77">
        <v>1.34</v>
      </c>
      <c r="O179" s="77">
        <v>1.34</v>
      </c>
      <c r="P179" s="77">
        <v>1.34</v>
      </c>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row>
    <row r="180" spans="2:55" s="70" customFormat="1" ht="11.25" hidden="1" customHeight="1" x14ac:dyDescent="0.2">
      <c r="B180" s="83" t="s">
        <v>223</v>
      </c>
      <c r="H180" s="77">
        <v>2.891</v>
      </c>
      <c r="I180" s="77">
        <v>2.891</v>
      </c>
      <c r="J180" s="77">
        <v>2.891</v>
      </c>
      <c r="K180" s="77">
        <v>2.89</v>
      </c>
      <c r="L180" s="77">
        <v>2.89</v>
      </c>
      <c r="M180" s="77">
        <v>2.89</v>
      </c>
      <c r="N180" s="77">
        <v>2.89</v>
      </c>
      <c r="O180" s="77">
        <v>2.89</v>
      </c>
      <c r="P180" s="77">
        <v>2.89</v>
      </c>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row>
    <row r="181" spans="2:55" s="70" customFormat="1" ht="11.25" hidden="1" customHeight="1" x14ac:dyDescent="0.2">
      <c r="B181" s="84" t="s">
        <v>224</v>
      </c>
      <c r="C181" s="85"/>
      <c r="D181" s="85"/>
      <c r="E181" s="85"/>
      <c r="F181" s="85"/>
      <c r="G181" s="85"/>
      <c r="H181" s="86">
        <v>2.8740000000000001</v>
      </c>
      <c r="I181" s="86">
        <v>2.8740000000000001</v>
      </c>
      <c r="J181" s="86">
        <v>2.891</v>
      </c>
      <c r="K181" s="86">
        <v>2.89</v>
      </c>
      <c r="L181" s="86">
        <v>2.89</v>
      </c>
      <c r="M181" s="86">
        <v>2.89</v>
      </c>
      <c r="N181" s="86">
        <v>2.89</v>
      </c>
      <c r="O181" s="86">
        <v>2.89</v>
      </c>
      <c r="P181" s="86">
        <v>2.89</v>
      </c>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row>
    <row r="182" spans="2:55" s="70" customFormat="1" ht="11.25" hidden="1" customHeight="1" x14ac:dyDescent="0.2">
      <c r="B182" s="83" t="s">
        <v>225</v>
      </c>
      <c r="H182" s="77">
        <v>0.49</v>
      </c>
      <c r="I182" s="77">
        <v>0.49</v>
      </c>
      <c r="J182" s="77">
        <v>0.49</v>
      </c>
      <c r="K182" s="77">
        <v>0.49</v>
      </c>
      <c r="L182" s="77">
        <v>0.49</v>
      </c>
      <c r="M182" s="77">
        <v>0.49</v>
      </c>
      <c r="N182" s="77">
        <v>0.49</v>
      </c>
      <c r="O182" s="77">
        <v>0.49</v>
      </c>
      <c r="P182" s="77">
        <v>0.49</v>
      </c>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row>
    <row r="183" spans="2:55" s="70" customFormat="1" ht="11.25" hidden="1" customHeight="1" x14ac:dyDescent="0.2">
      <c r="B183" s="83" t="s">
        <v>226</v>
      </c>
      <c r="H183" s="77">
        <v>0.66800000000000004</v>
      </c>
      <c r="I183" s="77">
        <v>0.66800000000000004</v>
      </c>
      <c r="J183" s="77">
        <v>0.66800000000000004</v>
      </c>
      <c r="K183" s="77">
        <v>0.66800000000000004</v>
      </c>
      <c r="L183" s="77">
        <v>0.66800000000000004</v>
      </c>
      <c r="M183" s="77">
        <v>0.66800000000000004</v>
      </c>
      <c r="N183" s="77">
        <v>0.66800000000000004</v>
      </c>
      <c r="O183" s="77">
        <v>0.66800000000000004</v>
      </c>
      <c r="P183" s="77">
        <v>0.66800000000000004</v>
      </c>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row>
    <row r="184" spans="2:55" s="70" customFormat="1" ht="11.25" hidden="1" customHeight="1" x14ac:dyDescent="0.2">
      <c r="B184" s="87" t="s">
        <v>69</v>
      </c>
      <c r="C184" s="88"/>
      <c r="D184" s="88"/>
      <c r="E184" s="88"/>
      <c r="F184" s="88"/>
      <c r="G184" s="88"/>
      <c r="H184" s="89">
        <v>1.67</v>
      </c>
      <c r="I184" s="89">
        <v>1.67</v>
      </c>
      <c r="J184" s="89">
        <v>1.67</v>
      </c>
      <c r="K184" s="89">
        <v>1.67</v>
      </c>
      <c r="L184" s="89">
        <v>1.67</v>
      </c>
      <c r="M184" s="89">
        <v>1.67</v>
      </c>
      <c r="N184" s="89">
        <v>1.67</v>
      </c>
      <c r="O184" s="89">
        <v>1.67</v>
      </c>
      <c r="P184" s="89">
        <v>1.67</v>
      </c>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row>
    <row r="185" spans="2:55" s="70" customFormat="1" ht="11.25" hidden="1" customHeight="1" x14ac:dyDescent="0.2">
      <c r="B185" s="83" t="s">
        <v>227</v>
      </c>
      <c r="H185" s="77">
        <v>0.219</v>
      </c>
      <c r="I185" s="77">
        <v>0.219</v>
      </c>
      <c r="J185" s="77">
        <v>0.219</v>
      </c>
      <c r="K185" s="77">
        <v>0.224</v>
      </c>
      <c r="L185" s="77">
        <v>0.224</v>
      </c>
      <c r="M185" s="77">
        <v>0.224</v>
      </c>
      <c r="N185" s="77">
        <v>0.224</v>
      </c>
      <c r="O185" s="77">
        <v>0.224</v>
      </c>
      <c r="P185" s="77">
        <v>0.224</v>
      </c>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row>
    <row r="186" spans="2:55" s="70" customFormat="1" ht="11.25" hidden="1" customHeight="1" x14ac:dyDescent="0.2">
      <c r="B186" s="70" t="s">
        <v>228</v>
      </c>
      <c r="H186" s="90">
        <v>0.32911925832279815</v>
      </c>
      <c r="I186" s="90">
        <v>0.31603439554881135</v>
      </c>
      <c r="J186" s="90">
        <v>0.31127308179779661</v>
      </c>
      <c r="K186" s="90">
        <v>0.30615500093826231</v>
      </c>
      <c r="L186" s="90">
        <v>0.30615500093826231</v>
      </c>
      <c r="M186" s="90">
        <v>0.30766018776686738</v>
      </c>
      <c r="N186" s="90">
        <v>0.30311348548459843</v>
      </c>
      <c r="O186" s="90">
        <v>0.29863397584689505</v>
      </c>
      <c r="P186" s="90">
        <v>0.29422066585900997</v>
      </c>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row>
    <row r="187" spans="2:55" s="70" customFormat="1" ht="11.25" hidden="1" customHeight="1" x14ac:dyDescent="0.2">
      <c r="B187" s="70" t="s">
        <v>229</v>
      </c>
      <c r="H187" s="90">
        <v>0.88442899283607246</v>
      </c>
      <c r="I187" s="90">
        <v>0.84926656550328783</v>
      </c>
      <c r="J187" s="90">
        <v>0.84049917129765039</v>
      </c>
      <c r="K187" s="90">
        <v>0.83073747419778565</v>
      </c>
      <c r="L187" s="90">
        <v>0.83480174755491765</v>
      </c>
      <c r="M187" s="90">
        <v>0.84301022098220291</v>
      </c>
      <c r="N187" s="90">
        <v>0.83055194185438719</v>
      </c>
      <c r="O187" s="90">
        <v>0.81827777522599732</v>
      </c>
      <c r="P187" s="90">
        <v>0.8061850002226576</v>
      </c>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row>
    <row r="188" spans="2:55" s="70" customFormat="1" ht="11.25" hidden="1" customHeight="1" x14ac:dyDescent="0.2"/>
    <row r="189" spans="2:55" s="70" customFormat="1" ht="11.25" hidden="1" customHeight="1" x14ac:dyDescent="0.2">
      <c r="B189" s="91" t="s">
        <v>230</v>
      </c>
      <c r="C189" s="91"/>
      <c r="D189" s="91"/>
      <c r="E189" s="91"/>
      <c r="F189" s="91"/>
      <c r="G189" s="91"/>
      <c r="H189" s="92">
        <v>590.40251158870626</v>
      </c>
      <c r="I189" s="92">
        <v>531.4340116337886</v>
      </c>
      <c r="J189" s="92">
        <v>637.65128994832799</v>
      </c>
      <c r="K189" s="93">
        <v>703.06253030587334</v>
      </c>
      <c r="L189" s="94">
        <v>691.05253030587346</v>
      </c>
      <c r="M189" s="92">
        <v>691.5432212119988</v>
      </c>
      <c r="N189" s="92">
        <v>690.06099626797902</v>
      </c>
      <c r="O189" s="92">
        <v>688.60067612608782</v>
      </c>
      <c r="P189" s="92">
        <v>687.1619370700372</v>
      </c>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c r="AX189" s="92"/>
      <c r="AY189" s="447"/>
      <c r="AZ189" s="92"/>
      <c r="BA189" s="92"/>
      <c r="BB189" s="92"/>
      <c r="BC189" s="91"/>
    </row>
    <row r="190" spans="2:55" s="70" customFormat="1" ht="11.25" hidden="1" customHeight="1" x14ac:dyDescent="0.2">
      <c r="B190" s="91" t="s">
        <v>231</v>
      </c>
      <c r="C190" s="91"/>
      <c r="D190" s="91"/>
      <c r="E190" s="91"/>
      <c r="F190" s="91"/>
      <c r="G190" s="91"/>
      <c r="H190" s="95">
        <v>2.1010765536964637</v>
      </c>
      <c r="I190" s="95">
        <v>2.0283740902053</v>
      </c>
      <c r="J190" s="95">
        <v>2.0906599670436985</v>
      </c>
      <c r="K190" s="96">
        <v>2.156633528545624</v>
      </c>
      <c r="L190" s="97">
        <v>2.119793037748078</v>
      </c>
      <c r="M190" s="95">
        <v>2.1212982245766834</v>
      </c>
      <c r="N190" s="95">
        <v>2.1167515222944142</v>
      </c>
      <c r="O190" s="95">
        <v>2.1122720126567112</v>
      </c>
      <c r="P190" s="95">
        <v>2.1078587026688256</v>
      </c>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448"/>
      <c r="AZ190" s="95"/>
      <c r="BA190" s="91"/>
      <c r="BB190" s="91"/>
      <c r="BC190" s="91"/>
    </row>
    <row r="191" spans="2:55" s="70" customFormat="1" ht="11.25" customHeight="1" x14ac:dyDescent="0.2"/>
    <row r="192" spans="2:55" s="70" customFormat="1" ht="11.25" customHeight="1" x14ac:dyDescent="0.2"/>
    <row r="193" s="70" customFormat="1" ht="11.25" customHeight="1" x14ac:dyDescent="0.2"/>
    <row r="194" s="70" customFormat="1" ht="11.25" customHeight="1" x14ac:dyDescent="0.2"/>
    <row r="195" s="70" customFormat="1" ht="11.25" customHeight="1" x14ac:dyDescent="0.2"/>
    <row r="196" s="70" customFormat="1" ht="11.25" customHeight="1" x14ac:dyDescent="0.2"/>
    <row r="197" s="70" customFormat="1" ht="11.25" customHeight="1" x14ac:dyDescent="0.2"/>
    <row r="198" s="70" customFormat="1" ht="11.25" customHeight="1" x14ac:dyDescent="0.2"/>
    <row r="199" s="70" customFormat="1" ht="11.25" customHeight="1" x14ac:dyDescent="0.2"/>
    <row r="200" s="70" customFormat="1" ht="11.25" customHeight="1" x14ac:dyDescent="0.2"/>
    <row r="201" s="70" customFormat="1" ht="11.25" customHeight="1" x14ac:dyDescent="0.2"/>
    <row r="202" s="70" customFormat="1" ht="11.25" customHeight="1" x14ac:dyDescent="0.2"/>
    <row r="203" s="70" customFormat="1" ht="11.25" customHeight="1" x14ac:dyDescent="0.2"/>
    <row r="204" s="70" customFormat="1" ht="11.25" customHeight="1" x14ac:dyDescent="0.2"/>
    <row r="205" s="70" customFormat="1" ht="11.25" customHeight="1" x14ac:dyDescent="0.2"/>
    <row r="206" s="70" customFormat="1" ht="11.25" customHeight="1" x14ac:dyDescent="0.2"/>
    <row r="207" s="70" customFormat="1" ht="11.25" customHeight="1" x14ac:dyDescent="0.2"/>
    <row r="208" s="70" customFormat="1" ht="11.25" customHeight="1" x14ac:dyDescent="0.2"/>
    <row r="209" s="70" customFormat="1" ht="11.25" customHeight="1" x14ac:dyDescent="0.2"/>
    <row r="210" s="70" customFormat="1" ht="11.25" customHeight="1" x14ac:dyDescent="0.2"/>
    <row r="211" s="70" customFormat="1" ht="11.25" customHeight="1" x14ac:dyDescent="0.2"/>
    <row r="212" s="70" customFormat="1" ht="11.25" customHeight="1" x14ac:dyDescent="0.2"/>
    <row r="213" s="70" customFormat="1" ht="11.25" customHeight="1" x14ac:dyDescent="0.2"/>
    <row r="214" s="70" customFormat="1" ht="11.25" customHeight="1" x14ac:dyDescent="0.2"/>
    <row r="215" s="70" customFormat="1" ht="11.25" customHeight="1" x14ac:dyDescent="0.2"/>
    <row r="216" s="70" customFormat="1" ht="11.25" customHeight="1" x14ac:dyDescent="0.2"/>
    <row r="217" s="70" customFormat="1" ht="11.25" customHeight="1" x14ac:dyDescent="0.2"/>
    <row r="218" s="70" customFormat="1" ht="11.25" customHeight="1" x14ac:dyDescent="0.2"/>
    <row r="219" s="70" customFormat="1" ht="11.25" customHeight="1" x14ac:dyDescent="0.2"/>
    <row r="220" s="70" customFormat="1" ht="11.25" customHeight="1" x14ac:dyDescent="0.2"/>
    <row r="221" s="70" customFormat="1" ht="11.25" customHeight="1" x14ac:dyDescent="0.2"/>
    <row r="222" s="70" customFormat="1" ht="11.25" customHeight="1" x14ac:dyDescent="0.2"/>
    <row r="223" s="70" customFormat="1" ht="11.25" customHeight="1" x14ac:dyDescent="0.2"/>
    <row r="224" s="70" customFormat="1" ht="11.25" customHeight="1" x14ac:dyDescent="0.2"/>
    <row r="225" s="70" customFormat="1" ht="11.25" customHeight="1" x14ac:dyDescent="0.2"/>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CM66"/>
  <sheetViews>
    <sheetView showGridLines="0" workbookViewId="0">
      <selection activeCell="B3" sqref="B2:B3"/>
    </sheetView>
  </sheetViews>
  <sheetFormatPr defaultColWidth="8.85546875" defaultRowHeight="15" x14ac:dyDescent="0.25"/>
  <cols>
    <col min="1" max="2" width="3.7109375" customWidth="1"/>
    <col min="3" max="3" width="41.42578125" bestFit="1" customWidth="1"/>
    <col min="4" max="5" width="9.85546875" style="100" bestFit="1" customWidth="1"/>
    <col min="6" max="7" width="9.5703125" style="100" bestFit="1" customWidth="1"/>
    <col min="8" max="8" width="9" style="100" bestFit="1" customWidth="1"/>
    <col min="9" max="10" width="9.5703125" style="100" bestFit="1" customWidth="1"/>
    <col min="11" max="11" width="9" style="100" bestFit="1" customWidth="1"/>
    <col min="12" max="12" width="9.5703125" style="100" bestFit="1" customWidth="1"/>
    <col min="13" max="13" width="9.5703125" style="105" bestFit="1" customWidth="1"/>
    <col min="14" max="14" width="9" style="105" bestFit="1" customWidth="1"/>
    <col min="15" max="16" width="9.5703125" style="105" bestFit="1" customWidth="1"/>
    <col min="17" max="17" width="9.85546875" style="105" bestFit="1" customWidth="1"/>
    <col min="18" max="20" width="9.85546875" style="100" bestFit="1" customWidth="1"/>
    <col min="21" max="48" width="9.85546875" bestFit="1" customWidth="1"/>
    <col min="49" max="49" width="9" bestFit="1" customWidth="1"/>
    <col min="50" max="56" width="9.85546875" bestFit="1" customWidth="1"/>
    <col min="57" max="65" width="12.85546875" bestFit="1" customWidth="1"/>
  </cols>
  <sheetData>
    <row r="1" spans="1:91" x14ac:dyDescent="0.25">
      <c r="A1" s="70"/>
      <c r="B1" s="147" t="s">
        <v>127</v>
      </c>
      <c r="C1" s="147"/>
      <c r="D1" s="148"/>
      <c r="E1" s="148"/>
      <c r="F1" s="148"/>
      <c r="G1" s="148"/>
      <c r="H1" s="148"/>
      <c r="I1" s="148">
        <v>4</v>
      </c>
      <c r="J1" s="148">
        <v>5</v>
      </c>
      <c r="K1" s="148">
        <v>6</v>
      </c>
      <c r="L1" s="148"/>
      <c r="M1" s="449"/>
      <c r="N1" s="449"/>
      <c r="O1" s="449"/>
      <c r="P1" s="449"/>
      <c r="Q1" s="449"/>
      <c r="R1" s="148"/>
      <c r="S1" s="148"/>
      <c r="T1" s="148"/>
      <c r="U1" s="148"/>
      <c r="V1" s="148"/>
      <c r="W1" s="148"/>
      <c r="X1" s="148"/>
      <c r="Y1" s="148">
        <v>1</v>
      </c>
      <c r="Z1" s="148">
        <v>2</v>
      </c>
      <c r="AA1" s="148">
        <v>3</v>
      </c>
      <c r="AB1" s="148">
        <v>4</v>
      </c>
      <c r="AC1" s="148">
        <v>5</v>
      </c>
      <c r="AD1" s="148">
        <v>6</v>
      </c>
      <c r="AE1" s="148" t="e">
        <v>#REF!</v>
      </c>
      <c r="AF1" s="148" t="e">
        <v>#REF!</v>
      </c>
      <c r="AG1" s="148" t="e">
        <v>#REF!</v>
      </c>
      <c r="AH1" s="148" t="e">
        <v>#REF!</v>
      </c>
      <c r="AI1" s="148" t="e">
        <v>#REF!</v>
      </c>
      <c r="AJ1" s="148" t="e">
        <v>#REF!</v>
      </c>
      <c r="AK1" s="148" t="e">
        <v>#REF!</v>
      </c>
      <c r="AL1" s="148" t="e">
        <v>#REF!</v>
      </c>
      <c r="AM1" s="148" t="e">
        <v>#REF!</v>
      </c>
      <c r="AN1" s="148" t="e">
        <v>#REF!</v>
      </c>
      <c r="AO1" s="148" t="e">
        <v>#REF!</v>
      </c>
      <c r="AP1" s="148" t="e">
        <v>#REF!</v>
      </c>
      <c r="AQ1" s="148" t="e">
        <v>#REF!</v>
      </c>
      <c r="AR1" s="148" t="e">
        <v>#REF!</v>
      </c>
      <c r="AS1" s="148" t="e">
        <v>#REF!</v>
      </c>
      <c r="AT1" s="148" t="e">
        <v>#REF!</v>
      </c>
      <c r="AU1" s="148" t="e">
        <v>#REF!</v>
      </c>
      <c r="AV1" s="148" t="e">
        <v>#REF!</v>
      </c>
      <c r="AW1" s="148" t="e">
        <v>#REF!</v>
      </c>
      <c r="AX1" s="148"/>
      <c r="AY1" s="148">
        <v>1</v>
      </c>
      <c r="AZ1" s="148"/>
      <c r="BA1" s="147">
        <v>2</v>
      </c>
      <c r="BB1" s="147">
        <v>3</v>
      </c>
    </row>
    <row r="2" spans="1:91" ht="19.5" x14ac:dyDescent="0.4">
      <c r="A2" s="70"/>
      <c r="B2" s="98" t="s">
        <v>372</v>
      </c>
      <c r="C2" s="98"/>
      <c r="D2" s="450"/>
      <c r="E2" s="450"/>
      <c r="F2" s="450"/>
      <c r="G2" s="450"/>
      <c r="H2" s="450"/>
      <c r="I2" s="71"/>
      <c r="J2" s="71"/>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row>
    <row r="3" spans="1:91" x14ac:dyDescent="0.25">
      <c r="A3" s="70"/>
      <c r="B3" s="99" t="s">
        <v>366</v>
      </c>
      <c r="C3" s="99"/>
      <c r="D3" s="451"/>
      <c r="E3" s="451"/>
      <c r="F3" s="451"/>
      <c r="G3" s="451"/>
      <c r="H3" s="451"/>
      <c r="I3" s="451"/>
      <c r="J3" s="451"/>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CM3" s="70"/>
    </row>
    <row r="4" spans="1:91" x14ac:dyDescent="0.25">
      <c r="M4" s="100"/>
      <c r="N4" s="100"/>
      <c r="O4" s="100"/>
      <c r="P4" s="100"/>
      <c r="Q4" s="100"/>
    </row>
    <row r="6" spans="1:91" x14ac:dyDescent="0.25">
      <c r="L6" s="105"/>
    </row>
    <row r="8" spans="1:91" x14ac:dyDescent="0.25">
      <c r="B8" s="101"/>
      <c r="C8" s="101"/>
      <c r="D8" s="102" t="s">
        <v>233</v>
      </c>
      <c r="E8" s="102" t="s">
        <v>348</v>
      </c>
      <c r="F8" s="71"/>
    </row>
    <row r="9" spans="1:91" x14ac:dyDescent="0.25">
      <c r="B9" s="78" t="s">
        <v>234</v>
      </c>
      <c r="C9" s="78"/>
      <c r="D9" s="71"/>
      <c r="E9" s="71"/>
      <c r="F9" s="71"/>
    </row>
    <row r="10" spans="1:91" x14ac:dyDescent="0.25">
      <c r="B10" s="78"/>
      <c r="C10" s="78" t="s">
        <v>105</v>
      </c>
      <c r="D10" s="71">
        <v>4307763.7700000005</v>
      </c>
      <c r="E10" s="71">
        <v>4262544.9742002198</v>
      </c>
      <c r="F10" s="71"/>
    </row>
    <row r="11" spans="1:91" x14ac:dyDescent="0.25">
      <c r="B11" s="78"/>
      <c r="C11" s="78" t="s">
        <v>106</v>
      </c>
      <c r="D11" s="71">
        <v>2179716.3800000013</v>
      </c>
      <c r="E11" s="71">
        <v>2145053.9590960001</v>
      </c>
      <c r="F11" s="71"/>
    </row>
    <row r="12" spans="1:91" x14ac:dyDescent="0.25">
      <c r="B12" s="78"/>
      <c r="C12" s="78" t="s">
        <v>1</v>
      </c>
      <c r="D12" s="71">
        <v>1063737.9899999998</v>
      </c>
      <c r="E12" s="71">
        <v>1087140.236</v>
      </c>
      <c r="F12" s="71"/>
    </row>
    <row r="13" spans="1:91" x14ac:dyDescent="0.25">
      <c r="B13" s="78"/>
      <c r="C13" s="78" t="s">
        <v>119</v>
      </c>
      <c r="D13" s="71">
        <v>397695.99251953128</v>
      </c>
      <c r="E13" s="71">
        <v>423392</v>
      </c>
      <c r="F13" s="71"/>
    </row>
    <row r="14" spans="1:91" x14ac:dyDescent="0.25">
      <c r="B14" s="78"/>
      <c r="C14" s="78" t="s">
        <v>2</v>
      </c>
      <c r="D14" s="71">
        <v>402956.481875</v>
      </c>
      <c r="E14" s="71">
        <v>369642.26540000003</v>
      </c>
      <c r="F14" s="71"/>
    </row>
    <row r="15" spans="1:91" x14ac:dyDescent="0.25">
      <c r="B15" s="78"/>
      <c r="C15" s="78" t="s">
        <v>3</v>
      </c>
      <c r="D15" s="71">
        <v>25500.000244140621</v>
      </c>
      <c r="E15" s="71">
        <v>32950.000230346675</v>
      </c>
      <c r="F15" s="71"/>
    </row>
    <row r="16" spans="1:91" x14ac:dyDescent="0.25">
      <c r="B16" s="78"/>
      <c r="C16" s="78" t="s">
        <v>4</v>
      </c>
      <c r="D16" s="71">
        <v>18184.359777832033</v>
      </c>
      <c r="E16" s="71">
        <v>18548.046973388675</v>
      </c>
      <c r="F16" s="71"/>
    </row>
    <row r="17" spans="2:6" x14ac:dyDescent="0.25">
      <c r="B17" s="78"/>
      <c r="C17" s="78" t="s">
        <v>107</v>
      </c>
      <c r="D17" s="71">
        <v>53466.5</v>
      </c>
      <c r="E17" s="71">
        <v>0</v>
      </c>
      <c r="F17" s="71"/>
    </row>
    <row r="18" spans="2:6" x14ac:dyDescent="0.25">
      <c r="B18" s="78"/>
      <c r="C18" s="104" t="s">
        <v>5</v>
      </c>
      <c r="D18" s="103">
        <v>367439.91921112058</v>
      </c>
      <c r="E18" s="103">
        <v>344720.67519534298</v>
      </c>
      <c r="F18" s="71"/>
    </row>
    <row r="19" spans="2:6" x14ac:dyDescent="0.25">
      <c r="B19" s="78"/>
      <c r="C19" s="78" t="s">
        <v>235</v>
      </c>
      <c r="D19" s="71">
        <v>8816461.3936276268</v>
      </c>
      <c r="E19" s="71">
        <v>8683992.1570952982</v>
      </c>
      <c r="F19" s="71"/>
    </row>
    <row r="20" spans="2:6" x14ac:dyDescent="0.25">
      <c r="B20" s="78" t="s">
        <v>236</v>
      </c>
      <c r="C20" s="78"/>
      <c r="D20" s="71"/>
      <c r="E20" s="71"/>
      <c r="F20" s="71"/>
    </row>
    <row r="21" spans="2:6" x14ac:dyDescent="0.25">
      <c r="B21" s="78"/>
      <c r="C21" s="78" t="s">
        <v>8</v>
      </c>
      <c r="D21" s="71">
        <v>346218.13000000006</v>
      </c>
      <c r="E21" s="71">
        <v>247437</v>
      </c>
      <c r="F21" s="71"/>
    </row>
    <row r="22" spans="2:6" x14ac:dyDescent="0.25">
      <c r="B22" s="78"/>
      <c r="C22" s="78" t="s">
        <v>9</v>
      </c>
      <c r="D22" s="71">
        <v>2080492.1166666667</v>
      </c>
      <c r="E22" s="71">
        <v>2081433.9000000001</v>
      </c>
      <c r="F22" s="71"/>
    </row>
    <row r="23" spans="2:6" x14ac:dyDescent="0.25">
      <c r="B23" s="78"/>
      <c r="C23" s="78" t="s">
        <v>10</v>
      </c>
      <c r="D23" s="71">
        <v>702239.02333333343</v>
      </c>
      <c r="E23" s="71">
        <v>753661.8</v>
      </c>
      <c r="F23" s="71"/>
    </row>
    <row r="24" spans="2:6" x14ac:dyDescent="0.25">
      <c r="B24" s="78"/>
      <c r="C24" s="78" t="s">
        <v>11</v>
      </c>
      <c r="D24" s="71">
        <v>813479.44000000006</v>
      </c>
      <c r="E24" s="71">
        <v>786073.61</v>
      </c>
      <c r="F24" s="71"/>
    </row>
    <row r="25" spans="2:6" x14ac:dyDescent="0.25">
      <c r="B25" s="78"/>
      <c r="C25" s="78" t="s">
        <v>12</v>
      </c>
      <c r="D25" s="71">
        <v>687232.54</v>
      </c>
      <c r="E25" s="71">
        <v>755063.46000000008</v>
      </c>
      <c r="F25" s="71"/>
    </row>
    <row r="26" spans="2:6" x14ac:dyDescent="0.25">
      <c r="B26" s="78"/>
      <c r="C26" s="78" t="s">
        <v>120</v>
      </c>
      <c r="D26" s="71">
        <v>167000.08999999991</v>
      </c>
      <c r="E26" s="71">
        <v>163200</v>
      </c>
      <c r="F26" s="71"/>
    </row>
    <row r="27" spans="2:6" x14ac:dyDescent="0.25">
      <c r="B27" s="78"/>
      <c r="C27" s="78" t="s">
        <v>121</v>
      </c>
      <c r="D27" s="71">
        <v>968561.10474865721</v>
      </c>
      <c r="E27" s="71">
        <v>960707.53568933206</v>
      </c>
      <c r="F27" s="71"/>
    </row>
    <row r="28" spans="2:6" x14ac:dyDescent="0.25">
      <c r="B28" s="78"/>
      <c r="C28" s="78" t="s">
        <v>122</v>
      </c>
      <c r="D28" s="71">
        <v>62806.468593750003</v>
      </c>
      <c r="E28" s="71">
        <v>61162.056000000004</v>
      </c>
      <c r="F28" s="71"/>
    </row>
    <row r="29" spans="2:6" x14ac:dyDescent="0.25">
      <c r="B29" s="78"/>
      <c r="C29" s="78" t="s">
        <v>123</v>
      </c>
      <c r="D29" s="71">
        <v>75000.003750000003</v>
      </c>
      <c r="E29" s="71">
        <v>69517.08</v>
      </c>
      <c r="F29" s="71"/>
    </row>
    <row r="30" spans="2:6" x14ac:dyDescent="0.25">
      <c r="B30" s="78"/>
      <c r="C30" s="78" t="s">
        <v>15</v>
      </c>
      <c r="D30" s="71">
        <v>318000.00414062501</v>
      </c>
      <c r="E30" s="71">
        <v>289832.89857142855</v>
      </c>
      <c r="F30" s="71"/>
    </row>
    <row r="31" spans="2:6" x14ac:dyDescent="0.25">
      <c r="B31" s="78"/>
      <c r="C31" s="78" t="s">
        <v>28</v>
      </c>
      <c r="D31" s="71">
        <v>92000.002363281252</v>
      </c>
      <c r="E31" s="71">
        <v>99860</v>
      </c>
      <c r="F31" s="71"/>
    </row>
    <row r="32" spans="2:6" x14ac:dyDescent="0.25">
      <c r="B32" s="78"/>
      <c r="C32" s="78" t="s">
        <v>124</v>
      </c>
      <c r="D32" s="71">
        <v>315716.89007324219</v>
      </c>
      <c r="E32" s="71">
        <v>310771.39457900391</v>
      </c>
      <c r="F32" s="71"/>
    </row>
    <row r="33" spans="2:6" x14ac:dyDescent="0.25">
      <c r="B33" s="78"/>
      <c r="C33" s="78" t="s">
        <v>108</v>
      </c>
      <c r="D33" s="71">
        <v>380838.91281249997</v>
      </c>
      <c r="E33" s="71">
        <v>380759.61074853374</v>
      </c>
      <c r="F33" s="71"/>
    </row>
    <row r="34" spans="2:6" x14ac:dyDescent="0.25">
      <c r="B34" s="78"/>
      <c r="C34" s="78" t="s">
        <v>109</v>
      </c>
      <c r="D34" s="71">
        <v>243792.01555603027</v>
      </c>
      <c r="E34" s="71">
        <v>237152.89302662978</v>
      </c>
      <c r="F34" s="71"/>
    </row>
    <row r="35" spans="2:6" x14ac:dyDescent="0.25">
      <c r="B35" s="78"/>
      <c r="C35" s="78" t="s">
        <v>19</v>
      </c>
      <c r="D35" s="71">
        <v>104999.99655151366</v>
      </c>
      <c r="E35" s="71">
        <v>98279.611199999985</v>
      </c>
      <c r="F35" s="71"/>
    </row>
    <row r="36" spans="2:6" x14ac:dyDescent="0.25">
      <c r="B36" s="78"/>
      <c r="C36" s="78" t="s">
        <v>20</v>
      </c>
      <c r="D36" s="71">
        <v>144443.7471875</v>
      </c>
      <c r="E36" s="71">
        <v>133300.88280000002</v>
      </c>
      <c r="F36" s="71"/>
    </row>
    <row r="37" spans="2:6" x14ac:dyDescent="0.25">
      <c r="B37" s="78"/>
      <c r="C37" s="78" t="s">
        <v>110</v>
      </c>
      <c r="D37" s="71">
        <v>274999.99117187504</v>
      </c>
      <c r="E37" s="71">
        <v>277329.20759999997</v>
      </c>
      <c r="F37" s="71"/>
    </row>
    <row r="38" spans="2:6" x14ac:dyDescent="0.25">
      <c r="B38" s="78"/>
      <c r="C38" s="78" t="s">
        <v>22</v>
      </c>
      <c r="D38" s="71">
        <v>60000.002050781244</v>
      </c>
      <c r="E38" s="71">
        <v>63271</v>
      </c>
      <c r="F38" s="71"/>
    </row>
    <row r="39" spans="2:6" x14ac:dyDescent="0.25">
      <c r="B39" s="78"/>
      <c r="C39" s="78" t="s">
        <v>23</v>
      </c>
      <c r="D39" s="71">
        <v>8189.6401733398434</v>
      </c>
      <c r="E39" s="71">
        <v>8353.43297680664</v>
      </c>
      <c r="F39" s="71"/>
    </row>
    <row r="40" spans="2:6" x14ac:dyDescent="0.25">
      <c r="B40" s="78"/>
      <c r="C40" s="78" t="s">
        <v>24</v>
      </c>
      <c r="D40" s="71">
        <v>22999.999218749999</v>
      </c>
      <c r="E40" s="71">
        <v>29969</v>
      </c>
      <c r="F40" s="71"/>
    </row>
    <row r="41" spans="2:6" x14ac:dyDescent="0.25">
      <c r="B41" s="78"/>
      <c r="C41" s="78" t="s">
        <v>25</v>
      </c>
      <c r="D41" s="71">
        <v>167386.55660156251</v>
      </c>
      <c r="E41" s="71">
        <v>176994</v>
      </c>
      <c r="F41" s="71"/>
    </row>
    <row r="42" spans="2:6" x14ac:dyDescent="0.25">
      <c r="B42" s="78"/>
      <c r="C42" s="78" t="s">
        <v>26</v>
      </c>
      <c r="D42" s="71">
        <v>44999.998281249995</v>
      </c>
      <c r="E42" s="71">
        <v>42928.5</v>
      </c>
      <c r="F42" s="71"/>
    </row>
    <row r="43" spans="2:6" x14ac:dyDescent="0.25">
      <c r="B43" s="78"/>
      <c r="C43" s="78" t="s">
        <v>113</v>
      </c>
      <c r="D43" s="71">
        <v>105304.00012207031</v>
      </c>
      <c r="E43" s="71">
        <v>101452.7122114746</v>
      </c>
      <c r="F43" s="71"/>
    </row>
    <row r="44" spans="2:6" x14ac:dyDescent="0.25">
      <c r="B44" s="78"/>
      <c r="C44" s="78" t="s">
        <v>114</v>
      </c>
      <c r="D44" s="71">
        <v>75301.00048828125</v>
      </c>
      <c r="E44" s="71">
        <v>68079.379411784583</v>
      </c>
      <c r="F44" s="71"/>
    </row>
    <row r="45" spans="2:6" x14ac:dyDescent="0.25">
      <c r="B45" s="78"/>
      <c r="C45" s="78" t="s">
        <v>116</v>
      </c>
      <c r="D45" s="71">
        <v>94029.539296875009</v>
      </c>
      <c r="E45" s="71">
        <v>76142.390206349213</v>
      </c>
      <c r="F45" s="71"/>
    </row>
    <row r="46" spans="2:6" x14ac:dyDescent="0.25">
      <c r="B46" s="78"/>
      <c r="C46" s="104" t="s">
        <v>30</v>
      </c>
      <c r="D46" s="103">
        <v>358606.88857498165</v>
      </c>
      <c r="E46" s="103">
        <v>366598.56629868166</v>
      </c>
      <c r="F46" s="71"/>
    </row>
    <row r="47" spans="2:6" x14ac:dyDescent="0.25">
      <c r="B47" s="452"/>
      <c r="C47" s="452" t="s">
        <v>254</v>
      </c>
      <c r="D47" s="453">
        <v>8714638.101756867</v>
      </c>
      <c r="E47" s="453">
        <v>8639331.9213200267</v>
      </c>
      <c r="F47" s="71"/>
    </row>
    <row r="48" spans="2:6" x14ac:dyDescent="0.25">
      <c r="B48" s="452" t="s">
        <v>255</v>
      </c>
      <c r="C48" s="452"/>
      <c r="D48" s="453">
        <v>101823.2918707598</v>
      </c>
      <c r="E48" s="453">
        <v>44660.235775271431</v>
      </c>
      <c r="F48" s="71"/>
    </row>
    <row r="49" spans="2:6" x14ac:dyDescent="0.25">
      <c r="B49" s="452" t="s">
        <v>117</v>
      </c>
      <c r="C49" s="452"/>
      <c r="D49" s="453">
        <v>8714638.101756867</v>
      </c>
      <c r="E49" s="453">
        <v>8639331.9213200267</v>
      </c>
      <c r="F49" s="71"/>
    </row>
    <row r="50" spans="2:6" x14ac:dyDescent="0.25">
      <c r="B50" s="78" t="s">
        <v>32</v>
      </c>
      <c r="C50" s="78"/>
      <c r="D50" s="71">
        <v>101823.2918707598</v>
      </c>
      <c r="E50" s="71">
        <v>44660.235775271431</v>
      </c>
      <c r="F50" s="71"/>
    </row>
    <row r="51" spans="2:6" x14ac:dyDescent="0.25">
      <c r="B51" s="78" t="s">
        <v>256</v>
      </c>
      <c r="C51" s="78"/>
      <c r="D51" s="71"/>
      <c r="E51" s="71"/>
      <c r="F51" s="71"/>
    </row>
    <row r="52" spans="2:6" x14ac:dyDescent="0.25">
      <c r="B52" s="78"/>
      <c r="C52" s="78" t="s">
        <v>257</v>
      </c>
      <c r="D52" s="71">
        <v>460731.37320800778</v>
      </c>
      <c r="E52" s="71">
        <v>442764.56096953136</v>
      </c>
      <c r="F52" s="71"/>
    </row>
    <row r="53" spans="2:6" x14ac:dyDescent="0.25">
      <c r="B53" s="78"/>
      <c r="C53" s="78" t="s">
        <v>258</v>
      </c>
      <c r="D53" s="71">
        <v>-146835.12</v>
      </c>
      <c r="E53" s="71">
        <v>-73350</v>
      </c>
      <c r="F53" s="71"/>
    </row>
    <row r="54" spans="2:6" x14ac:dyDescent="0.25">
      <c r="B54" s="78"/>
      <c r="C54" s="78" t="s">
        <v>259</v>
      </c>
      <c r="D54" s="71">
        <v>-46266.746695495625</v>
      </c>
      <c r="E54" s="71">
        <v>-11684.365125707314</v>
      </c>
      <c r="F54" s="71"/>
    </row>
    <row r="55" spans="2:6" x14ac:dyDescent="0.25">
      <c r="B55" s="78"/>
      <c r="C55" s="78" t="s">
        <v>371</v>
      </c>
      <c r="D55" s="71">
        <v>-205087.77849121092</v>
      </c>
      <c r="E55" s="71">
        <v>-210398.94947229614</v>
      </c>
      <c r="F55" s="71"/>
    </row>
    <row r="56" spans="2:6" x14ac:dyDescent="0.25">
      <c r="B56" s="78"/>
      <c r="C56" s="104" t="s">
        <v>261</v>
      </c>
      <c r="D56" s="103">
        <v>-49999.998320312501</v>
      </c>
      <c r="E56" s="103">
        <v>0</v>
      </c>
      <c r="F56" s="71"/>
    </row>
    <row r="57" spans="2:6" x14ac:dyDescent="0.25">
      <c r="B57" s="452"/>
      <c r="C57" s="452" t="s">
        <v>262</v>
      </c>
      <c r="D57" s="453">
        <v>12541.726091613782</v>
      </c>
      <c r="E57" s="453">
        <v>147331.24637152793</v>
      </c>
      <c r="F57" s="71"/>
    </row>
    <row r="58" spans="2:6" x14ac:dyDescent="0.25">
      <c r="B58" s="78" t="s">
        <v>263</v>
      </c>
      <c r="C58" s="78"/>
      <c r="D58" s="71">
        <v>114365.01796237359</v>
      </c>
      <c r="E58" s="71">
        <v>191991.48214679936</v>
      </c>
      <c r="F58" s="71"/>
    </row>
    <row r="59" spans="2:6" x14ac:dyDescent="0.25">
      <c r="B59" s="78" t="s">
        <v>264</v>
      </c>
      <c r="C59" s="78"/>
      <c r="D59" s="71">
        <v>1298097.817644041</v>
      </c>
      <c r="E59" s="71">
        <v>1412462.8356064146</v>
      </c>
      <c r="F59" s="71"/>
    </row>
    <row r="60" spans="2:6" x14ac:dyDescent="0.25">
      <c r="B60" s="452" t="s">
        <v>265</v>
      </c>
      <c r="C60" s="452"/>
      <c r="D60" s="453">
        <v>114365.01796237359</v>
      </c>
      <c r="E60" s="453">
        <v>191991.48214679936</v>
      </c>
      <c r="F60" s="71"/>
    </row>
    <row r="61" spans="2:6" x14ac:dyDescent="0.25">
      <c r="B61" s="78" t="s">
        <v>266</v>
      </c>
      <c r="C61" s="78"/>
      <c r="D61" s="71">
        <v>1412462.8356064146</v>
      </c>
      <c r="E61" s="71">
        <v>1604454.3177532139</v>
      </c>
      <c r="F61" s="71"/>
    </row>
    <row r="62" spans="2:6" x14ac:dyDescent="0.25">
      <c r="B62" s="78"/>
      <c r="C62" s="78"/>
      <c r="D62" s="71"/>
      <c r="E62" s="71"/>
      <c r="F62" s="71"/>
    </row>
    <row r="63" spans="2:6" x14ac:dyDescent="0.25">
      <c r="B63" s="78"/>
      <c r="C63" s="78"/>
      <c r="D63" s="71"/>
      <c r="E63" s="71"/>
      <c r="F63" s="71"/>
    </row>
    <row r="64" spans="2:6" x14ac:dyDescent="0.25">
      <c r="B64" s="78"/>
      <c r="C64" s="78"/>
      <c r="D64" s="71"/>
      <c r="E64" s="71"/>
      <c r="F64" s="71"/>
    </row>
    <row r="65" spans="2:6" x14ac:dyDescent="0.25">
      <c r="B65" s="78"/>
      <c r="C65" s="78"/>
      <c r="D65" s="71"/>
      <c r="E65" s="71"/>
      <c r="F65" s="71"/>
    </row>
    <row r="66" spans="2:6" x14ac:dyDescent="0.25">
      <c r="B66" s="78"/>
      <c r="C66" s="78"/>
      <c r="D66" s="71"/>
      <c r="E66" s="71"/>
      <c r="F66"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A1:CM64"/>
  <sheetViews>
    <sheetView showGridLines="0" workbookViewId="0">
      <selection activeCell="B3" sqref="B3"/>
    </sheetView>
  </sheetViews>
  <sheetFormatPr defaultColWidth="8.85546875" defaultRowHeight="15" x14ac:dyDescent="0.25"/>
  <cols>
    <col min="1" max="2" width="3.7109375" customWidth="1"/>
    <col min="3" max="3" width="41.42578125" bestFit="1" customWidth="1"/>
    <col min="4" max="5" width="9" style="100" bestFit="1" customWidth="1"/>
    <col min="6" max="7" width="9.5703125" style="100" bestFit="1" customWidth="1"/>
    <col min="8" max="8" width="9" style="100" bestFit="1" customWidth="1"/>
    <col min="9" max="10" width="9.5703125" style="100" bestFit="1" customWidth="1"/>
    <col min="11" max="11" width="9" style="100" bestFit="1" customWidth="1"/>
    <col min="12" max="12" width="9.5703125" style="100" bestFit="1" customWidth="1"/>
    <col min="13" max="13" width="9.5703125" style="105" bestFit="1" customWidth="1"/>
    <col min="14" max="14" width="9" style="105" bestFit="1" customWidth="1"/>
    <col min="15" max="16" width="9.5703125" style="105" bestFit="1" customWidth="1"/>
    <col min="17" max="17" width="9.85546875" style="105" bestFit="1" customWidth="1"/>
    <col min="18" max="20" width="9.85546875" style="100" bestFit="1" customWidth="1"/>
    <col min="21" max="48" width="9.85546875" bestFit="1" customWidth="1"/>
    <col min="49" max="49" width="9" bestFit="1" customWidth="1"/>
    <col min="50" max="56" width="9.85546875" bestFit="1" customWidth="1"/>
    <col min="57" max="65" width="12.85546875" bestFit="1" customWidth="1"/>
  </cols>
  <sheetData>
    <row r="1" spans="1:91" x14ac:dyDescent="0.25">
      <c r="A1" s="70"/>
      <c r="B1" s="147" t="s">
        <v>127</v>
      </c>
      <c r="C1" s="147"/>
      <c r="D1" s="148"/>
      <c r="E1" s="148"/>
      <c r="F1" s="148"/>
      <c r="G1" s="148"/>
      <c r="H1" s="148"/>
      <c r="I1" s="148">
        <v>4</v>
      </c>
      <c r="J1" s="148">
        <v>5</v>
      </c>
      <c r="K1" s="148">
        <v>6</v>
      </c>
      <c r="L1" s="148"/>
      <c r="M1" s="449"/>
      <c r="N1" s="449"/>
      <c r="O1" s="449"/>
      <c r="P1" s="449"/>
      <c r="Q1" s="449"/>
      <c r="R1" s="148"/>
      <c r="S1" s="148"/>
      <c r="T1" s="148"/>
      <c r="U1" s="148"/>
      <c r="V1" s="148"/>
      <c r="W1" s="148"/>
      <c r="X1" s="148"/>
      <c r="Y1" s="148">
        <v>1</v>
      </c>
      <c r="Z1" s="148">
        <v>2</v>
      </c>
      <c r="AA1" s="148">
        <v>3</v>
      </c>
      <c r="AB1" s="148">
        <v>4</v>
      </c>
      <c r="AC1" s="148">
        <v>5</v>
      </c>
      <c r="AD1" s="148">
        <v>6</v>
      </c>
      <c r="AE1" s="148" t="e">
        <v>#REF!</v>
      </c>
      <c r="AF1" s="148" t="e">
        <v>#REF!</v>
      </c>
      <c r="AG1" s="148" t="e">
        <v>#REF!</v>
      </c>
      <c r="AH1" s="148" t="e">
        <v>#REF!</v>
      </c>
      <c r="AI1" s="148" t="e">
        <v>#REF!</v>
      </c>
      <c r="AJ1" s="148" t="e">
        <v>#REF!</v>
      </c>
      <c r="AK1" s="148" t="e">
        <v>#REF!</v>
      </c>
      <c r="AL1" s="148" t="e">
        <v>#REF!</v>
      </c>
      <c r="AM1" s="148" t="e">
        <v>#REF!</v>
      </c>
      <c r="AN1" s="148" t="e">
        <v>#REF!</v>
      </c>
      <c r="AO1" s="148" t="e">
        <v>#REF!</v>
      </c>
      <c r="AP1" s="148" t="e">
        <v>#REF!</v>
      </c>
      <c r="AQ1" s="148" t="e">
        <v>#REF!</v>
      </c>
      <c r="AR1" s="148" t="e">
        <v>#REF!</v>
      </c>
      <c r="AS1" s="148" t="e">
        <v>#REF!</v>
      </c>
      <c r="AT1" s="148" t="e">
        <v>#REF!</v>
      </c>
      <c r="AU1" s="148" t="e">
        <v>#REF!</v>
      </c>
      <c r="AV1" s="148" t="e">
        <v>#REF!</v>
      </c>
      <c r="AW1" s="148" t="e">
        <v>#REF!</v>
      </c>
      <c r="AX1" s="148"/>
      <c r="AY1" s="148">
        <v>1</v>
      </c>
      <c r="AZ1" s="148"/>
      <c r="BA1" s="147">
        <v>2</v>
      </c>
      <c r="BB1" s="147">
        <v>3</v>
      </c>
    </row>
    <row r="2" spans="1:91" ht="19.5" x14ac:dyDescent="0.4">
      <c r="A2" s="70"/>
      <c r="B2" s="98" t="s">
        <v>372</v>
      </c>
      <c r="C2" s="98"/>
      <c r="D2" s="450"/>
      <c r="E2" s="450"/>
      <c r="F2" s="450"/>
      <c r="G2" s="450"/>
      <c r="H2" s="450"/>
      <c r="I2" s="71"/>
      <c r="J2" s="71"/>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row>
    <row r="3" spans="1:91" x14ac:dyDescent="0.25">
      <c r="A3" s="70"/>
      <c r="B3" s="99" t="s">
        <v>366</v>
      </c>
      <c r="C3" s="99"/>
      <c r="D3" s="451"/>
      <c r="E3" s="451"/>
      <c r="F3" s="451"/>
      <c r="G3" s="451"/>
      <c r="H3" s="451"/>
      <c r="I3" s="451"/>
      <c r="J3" s="451"/>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CM3" s="70"/>
    </row>
    <row r="4" spans="1:91" x14ac:dyDescent="0.25">
      <c r="M4" s="100"/>
      <c r="N4" s="100"/>
      <c r="O4" s="100"/>
      <c r="P4" s="100"/>
      <c r="Q4" s="100"/>
    </row>
    <row r="6" spans="1:91" x14ac:dyDescent="0.25">
      <c r="L6" s="105"/>
    </row>
    <row r="8" spans="1:91" x14ac:dyDescent="0.25">
      <c r="B8" s="101"/>
      <c r="C8" s="101"/>
      <c r="D8" s="102" t="s">
        <v>267</v>
      </c>
      <c r="E8" s="102" t="s">
        <v>268</v>
      </c>
      <c r="F8" s="102" t="s">
        <v>269</v>
      </c>
      <c r="G8" s="102" t="s">
        <v>270</v>
      </c>
      <c r="H8" s="102" t="s">
        <v>271</v>
      </c>
      <c r="I8" s="102" t="s">
        <v>272</v>
      </c>
      <c r="J8" s="102" t="s">
        <v>273</v>
      </c>
      <c r="K8" s="102" t="s">
        <v>274</v>
      </c>
      <c r="L8" s="102" t="s">
        <v>275</v>
      </c>
      <c r="M8" s="102" t="s">
        <v>276</v>
      </c>
      <c r="N8" s="102" t="s">
        <v>277</v>
      </c>
      <c r="O8" s="102" t="s">
        <v>278</v>
      </c>
      <c r="P8" s="102" t="s">
        <v>279</v>
      </c>
    </row>
    <row r="9" spans="1:91" x14ac:dyDescent="0.25">
      <c r="B9" s="78" t="s">
        <v>234</v>
      </c>
      <c r="C9" s="78"/>
      <c r="D9" s="71"/>
      <c r="E9" s="71"/>
      <c r="F9" s="71"/>
      <c r="G9" s="71"/>
      <c r="H9" s="71"/>
      <c r="I9" s="71"/>
      <c r="J9" s="71"/>
      <c r="K9" s="71"/>
      <c r="L9" s="71"/>
      <c r="M9" s="71"/>
      <c r="N9" s="71"/>
      <c r="O9" s="71"/>
      <c r="P9" s="71"/>
    </row>
    <row r="10" spans="1:91" x14ac:dyDescent="0.25">
      <c r="B10" s="78"/>
      <c r="C10" s="78" t="s">
        <v>105</v>
      </c>
      <c r="D10" s="71"/>
      <c r="E10" s="71">
        <v>355212.08723958326</v>
      </c>
      <c r="F10" s="71">
        <v>355212.08723958326</v>
      </c>
      <c r="G10" s="71">
        <v>355212.08723958326</v>
      </c>
      <c r="H10" s="71">
        <v>355212.08723958326</v>
      </c>
      <c r="I10" s="71">
        <v>355212.08723958326</v>
      </c>
      <c r="J10" s="71">
        <v>355212.08723958326</v>
      </c>
      <c r="K10" s="71">
        <v>355212.08723958326</v>
      </c>
      <c r="L10" s="71">
        <v>355212.08723958326</v>
      </c>
      <c r="M10" s="71">
        <v>355212.08723958326</v>
      </c>
      <c r="N10" s="71">
        <v>355212.08723958326</v>
      </c>
      <c r="O10" s="71">
        <v>355212.08723958326</v>
      </c>
      <c r="P10" s="71">
        <v>355212.08723958326</v>
      </c>
    </row>
    <row r="11" spans="1:91" x14ac:dyDescent="0.25">
      <c r="B11" s="78"/>
      <c r="C11" s="78" t="s">
        <v>106</v>
      </c>
      <c r="D11" s="71"/>
      <c r="E11" s="71">
        <v>175666.34147135413</v>
      </c>
      <c r="F11" s="71">
        <v>175666.34147135413</v>
      </c>
      <c r="G11" s="71">
        <v>175666.34147135413</v>
      </c>
      <c r="H11" s="71">
        <v>175666.34147135413</v>
      </c>
      <c r="I11" s="71">
        <v>212724.20817057288</v>
      </c>
      <c r="J11" s="71">
        <v>175666.34147135413</v>
      </c>
      <c r="K11" s="71">
        <v>175666.34147135413</v>
      </c>
      <c r="L11" s="71">
        <v>175666.34147135413</v>
      </c>
      <c r="M11" s="71">
        <v>175666.34147135413</v>
      </c>
      <c r="N11" s="71">
        <v>175666.34147135413</v>
      </c>
      <c r="O11" s="71">
        <v>175666.34147135413</v>
      </c>
      <c r="P11" s="71">
        <v>175666.34147135413</v>
      </c>
    </row>
    <row r="12" spans="1:91" x14ac:dyDescent="0.25">
      <c r="B12" s="78"/>
      <c r="C12" s="78" t="s">
        <v>1</v>
      </c>
      <c r="D12" s="71"/>
      <c r="E12" s="71">
        <v>90595.020833333328</v>
      </c>
      <c r="F12" s="71">
        <v>90595.020833333328</v>
      </c>
      <c r="G12" s="71">
        <v>90595.020833333328</v>
      </c>
      <c r="H12" s="71">
        <v>90595.020833333328</v>
      </c>
      <c r="I12" s="71">
        <v>90595.020833333328</v>
      </c>
      <c r="J12" s="71">
        <v>90595.020833333328</v>
      </c>
      <c r="K12" s="71">
        <v>90595.020833333328</v>
      </c>
      <c r="L12" s="71">
        <v>90595.020833333328</v>
      </c>
      <c r="M12" s="71">
        <v>90595.020833333328</v>
      </c>
      <c r="N12" s="71">
        <v>90595.020833333328</v>
      </c>
      <c r="O12" s="71">
        <v>90595.020833333328</v>
      </c>
      <c r="P12" s="71">
        <v>90595.020833333328</v>
      </c>
    </row>
    <row r="13" spans="1:91" x14ac:dyDescent="0.25">
      <c r="B13" s="78"/>
      <c r="C13" s="78" t="s">
        <v>119</v>
      </c>
      <c r="D13" s="71"/>
      <c r="E13" s="71">
        <v>0</v>
      </c>
      <c r="F13" s="71">
        <v>0</v>
      </c>
      <c r="G13" s="71">
        <v>79386</v>
      </c>
      <c r="H13" s="71">
        <v>0</v>
      </c>
      <c r="I13" s="71">
        <v>0</v>
      </c>
      <c r="J13" s="71">
        <v>132310</v>
      </c>
      <c r="K13" s="71">
        <v>0</v>
      </c>
      <c r="L13" s="71">
        <v>0</v>
      </c>
      <c r="M13" s="71">
        <v>105848</v>
      </c>
      <c r="N13" s="71">
        <v>0</v>
      </c>
      <c r="O13" s="71">
        <v>0</v>
      </c>
      <c r="P13" s="71">
        <v>105848</v>
      </c>
    </row>
    <row r="14" spans="1:91" x14ac:dyDescent="0.25">
      <c r="B14" s="78"/>
      <c r="C14" s="78" t="s">
        <v>2</v>
      </c>
      <c r="D14" s="71"/>
      <c r="E14" s="71">
        <v>3618</v>
      </c>
      <c r="F14" s="71">
        <v>12606.736762152777</v>
      </c>
      <c r="G14" s="71">
        <v>57313.183181423614</v>
      </c>
      <c r="H14" s="71">
        <v>18441.806857638887</v>
      </c>
      <c r="I14" s="71">
        <v>15745.185828993055</v>
      </c>
      <c r="J14" s="71">
        <v>74201.1884765625</v>
      </c>
      <c r="K14" s="71">
        <v>16644.059505208334</v>
      </c>
      <c r="L14" s="71">
        <v>13947.4384765625</v>
      </c>
      <c r="M14" s="71">
        <v>66644.806857638891</v>
      </c>
      <c r="N14" s="71">
        <v>13947.4384765625</v>
      </c>
      <c r="O14" s="71">
        <v>19340.680533854167</v>
      </c>
      <c r="P14" s="71">
        <v>57191.736762152774</v>
      </c>
    </row>
    <row r="15" spans="1:91" x14ac:dyDescent="0.25">
      <c r="B15" s="78"/>
      <c r="C15" s="78" t="s">
        <v>3</v>
      </c>
      <c r="D15" s="71"/>
      <c r="E15" s="71">
        <v>2745.833333333333</v>
      </c>
      <c r="F15" s="71">
        <v>2745.833333333333</v>
      </c>
      <c r="G15" s="71">
        <v>2745.833333333333</v>
      </c>
      <c r="H15" s="71">
        <v>2745.833333333333</v>
      </c>
      <c r="I15" s="71">
        <v>2745.833333333333</v>
      </c>
      <c r="J15" s="71">
        <v>2745.833333333333</v>
      </c>
      <c r="K15" s="71">
        <v>2745.833333333333</v>
      </c>
      <c r="L15" s="71">
        <v>2745.833333333333</v>
      </c>
      <c r="M15" s="71">
        <v>2745.833333333333</v>
      </c>
      <c r="N15" s="71">
        <v>2745.833333333333</v>
      </c>
      <c r="O15" s="71">
        <v>2745.833333333333</v>
      </c>
      <c r="P15" s="71">
        <v>2745.833333333333</v>
      </c>
    </row>
    <row r="16" spans="1:91" x14ac:dyDescent="0.25">
      <c r="B16" s="78"/>
      <c r="C16" s="78" t="s">
        <v>4</v>
      </c>
      <c r="D16" s="71"/>
      <c r="E16" s="71">
        <v>0</v>
      </c>
      <c r="F16" s="71">
        <v>88.92586941189235</v>
      </c>
      <c r="G16" s="71">
        <v>2052.0014695909285</v>
      </c>
      <c r="H16" s="71">
        <v>2060.8940565321182</v>
      </c>
      <c r="I16" s="71">
        <v>2034.2162957085502</v>
      </c>
      <c r="J16" s="71">
        <v>2016.4311218261719</v>
      </c>
      <c r="K16" s="71">
        <v>2043.1088826497396</v>
      </c>
      <c r="L16" s="71">
        <v>2016.4311218261719</v>
      </c>
      <c r="M16" s="71">
        <v>2060.8940565321182</v>
      </c>
      <c r="N16" s="71">
        <v>2016.4311218261719</v>
      </c>
      <c r="O16" s="71">
        <v>2069.7866434733073</v>
      </c>
      <c r="P16" s="71">
        <v>88.92586941189235</v>
      </c>
    </row>
    <row r="17" spans="2:16" x14ac:dyDescent="0.25">
      <c r="B17" s="78"/>
      <c r="C17" s="78" t="s">
        <v>5</v>
      </c>
      <c r="D17" s="71"/>
      <c r="E17" s="71">
        <v>24314.9912109375</v>
      </c>
      <c r="F17" s="71">
        <v>24756.145751953125</v>
      </c>
      <c r="G17" s="71">
        <v>36403.184838867186</v>
      </c>
      <c r="H17" s="71">
        <v>25197.30029296875</v>
      </c>
      <c r="I17" s="71">
        <v>25064.953930664062</v>
      </c>
      <c r="J17" s="71">
        <v>36226.72302246093</v>
      </c>
      <c r="K17" s="71">
        <v>25109.069384765626</v>
      </c>
      <c r="L17" s="71">
        <v>24976.723022460938</v>
      </c>
      <c r="M17" s="71">
        <v>36447.300292968743</v>
      </c>
      <c r="N17" s="71">
        <v>24976.723022460938</v>
      </c>
      <c r="O17" s="71">
        <v>25241.415747070314</v>
      </c>
      <c r="P17" s="71">
        <v>36006.145751953118</v>
      </c>
    </row>
    <row r="18" spans="2:16" x14ac:dyDescent="0.25">
      <c r="B18" s="78"/>
      <c r="C18" s="104" t="s">
        <v>235</v>
      </c>
      <c r="D18" s="103"/>
      <c r="E18" s="103">
        <v>652152.27408854163</v>
      </c>
      <c r="F18" s="103">
        <v>661671.09126112191</v>
      </c>
      <c r="G18" s="103">
        <v>799373.6523674858</v>
      </c>
      <c r="H18" s="103">
        <v>669919.28408474382</v>
      </c>
      <c r="I18" s="103">
        <v>704121.50563218864</v>
      </c>
      <c r="J18" s="103">
        <v>868973.62549845374</v>
      </c>
      <c r="K18" s="103">
        <v>668015.52065022767</v>
      </c>
      <c r="L18" s="103">
        <v>665159.87549845374</v>
      </c>
      <c r="M18" s="103">
        <v>835220.28408474382</v>
      </c>
      <c r="N18" s="103">
        <v>665159.87549845374</v>
      </c>
      <c r="O18" s="103">
        <v>670871.16580200195</v>
      </c>
      <c r="P18" s="103">
        <v>823354.09126112191</v>
      </c>
    </row>
    <row r="19" spans="2:16" x14ac:dyDescent="0.25">
      <c r="B19" s="78" t="s">
        <v>236</v>
      </c>
      <c r="C19" s="78"/>
      <c r="D19" s="71"/>
      <c r="E19" s="71"/>
      <c r="F19" s="71"/>
      <c r="G19" s="71"/>
      <c r="H19" s="71"/>
      <c r="I19" s="71"/>
      <c r="J19" s="71"/>
      <c r="K19" s="71"/>
      <c r="L19" s="71"/>
      <c r="M19" s="71"/>
      <c r="N19" s="71"/>
      <c r="O19" s="71"/>
      <c r="P19" s="71"/>
    </row>
    <row r="20" spans="2:16" x14ac:dyDescent="0.25">
      <c r="B20" s="78"/>
      <c r="C20" s="78" t="s">
        <v>8</v>
      </c>
      <c r="D20" s="71"/>
      <c r="E20" s="71">
        <v>20619.75</v>
      </c>
      <c r="F20" s="71">
        <v>20619.75</v>
      </c>
      <c r="G20" s="71">
        <v>20619.75</v>
      </c>
      <c r="H20" s="71">
        <v>20619.75</v>
      </c>
      <c r="I20" s="71">
        <v>20619.75</v>
      </c>
      <c r="J20" s="71">
        <v>20619.75</v>
      </c>
      <c r="K20" s="71">
        <v>20619.75</v>
      </c>
      <c r="L20" s="71">
        <v>20619.75</v>
      </c>
      <c r="M20" s="71">
        <v>20619.75</v>
      </c>
      <c r="N20" s="71">
        <v>20619.75</v>
      </c>
      <c r="O20" s="71">
        <v>20619.75</v>
      </c>
      <c r="P20" s="71">
        <v>20619.75</v>
      </c>
    </row>
    <row r="21" spans="2:16" x14ac:dyDescent="0.25">
      <c r="B21" s="78"/>
      <c r="C21" s="78" t="s">
        <v>9</v>
      </c>
      <c r="D21" s="71"/>
      <c r="E21" s="71">
        <v>48176.640625</v>
      </c>
      <c r="F21" s="71">
        <v>167480.99837239581</v>
      </c>
      <c r="G21" s="71">
        <v>173575.35828993053</v>
      </c>
      <c r="H21" s="71">
        <v>166700.35828993053</v>
      </c>
      <c r="I21" s="71">
        <v>166700.35828993053</v>
      </c>
      <c r="J21" s="71">
        <v>173575.35828993053</v>
      </c>
      <c r="K21" s="71">
        <v>166700.35828993053</v>
      </c>
      <c r="L21" s="71">
        <v>166700.35828993053</v>
      </c>
      <c r="M21" s="71">
        <v>173575.35828993053</v>
      </c>
      <c r="N21" s="71">
        <v>166700.35828993053</v>
      </c>
      <c r="O21" s="71">
        <v>166700.35828993053</v>
      </c>
      <c r="P21" s="71">
        <v>344848.03678385413</v>
      </c>
    </row>
    <row r="22" spans="2:16" x14ac:dyDescent="0.25">
      <c r="B22" s="78"/>
      <c r="C22" s="78" t="s">
        <v>10</v>
      </c>
      <c r="D22" s="71"/>
      <c r="E22" s="71">
        <v>0</v>
      </c>
      <c r="F22" s="71">
        <v>62805.151041666664</v>
      </c>
      <c r="G22" s="71">
        <v>62805.151041666664</v>
      </c>
      <c r="H22" s="71">
        <v>62805.151041666664</v>
      </c>
      <c r="I22" s="71">
        <v>62805.151041666664</v>
      </c>
      <c r="J22" s="71">
        <v>62805.151041666664</v>
      </c>
      <c r="K22" s="71">
        <v>62805.151041666664</v>
      </c>
      <c r="L22" s="71">
        <v>62805.151041666664</v>
      </c>
      <c r="M22" s="71">
        <v>62805.151041666664</v>
      </c>
      <c r="N22" s="71">
        <v>62805.151041666664</v>
      </c>
      <c r="O22" s="71">
        <v>62805.151041666664</v>
      </c>
      <c r="P22" s="71">
        <v>125610.30208333333</v>
      </c>
    </row>
    <row r="23" spans="2:16" x14ac:dyDescent="0.25">
      <c r="B23" s="78"/>
      <c r="C23" s="78" t="s">
        <v>11</v>
      </c>
      <c r="D23" s="71"/>
      <c r="E23" s="71">
        <v>65506.135416666664</v>
      </c>
      <c r="F23" s="71">
        <v>65506.135416666664</v>
      </c>
      <c r="G23" s="71">
        <v>65506.135416666664</v>
      </c>
      <c r="H23" s="71">
        <v>65506.135416666664</v>
      </c>
      <c r="I23" s="71">
        <v>65506.135416666664</v>
      </c>
      <c r="J23" s="71">
        <v>65506.135416666664</v>
      </c>
      <c r="K23" s="71">
        <v>65506.135416666664</v>
      </c>
      <c r="L23" s="71">
        <v>65506.135416666664</v>
      </c>
      <c r="M23" s="71">
        <v>65506.135416666664</v>
      </c>
      <c r="N23" s="71">
        <v>65506.135416666664</v>
      </c>
      <c r="O23" s="71">
        <v>65506.135416666664</v>
      </c>
      <c r="P23" s="71">
        <v>65506.135416666664</v>
      </c>
    </row>
    <row r="24" spans="2:16" x14ac:dyDescent="0.25">
      <c r="B24" s="78"/>
      <c r="C24" s="78" t="s">
        <v>12</v>
      </c>
      <c r="D24" s="71"/>
      <c r="E24" s="71">
        <v>62921.954427083328</v>
      </c>
      <c r="F24" s="71">
        <v>62921.954427083328</v>
      </c>
      <c r="G24" s="71">
        <v>62921.954427083328</v>
      </c>
      <c r="H24" s="71">
        <v>62921.954427083328</v>
      </c>
      <c r="I24" s="71">
        <v>62921.954427083328</v>
      </c>
      <c r="J24" s="71">
        <v>62921.954427083328</v>
      </c>
      <c r="K24" s="71">
        <v>62921.954427083328</v>
      </c>
      <c r="L24" s="71">
        <v>62921.954427083328</v>
      </c>
      <c r="M24" s="71">
        <v>62921.954427083328</v>
      </c>
      <c r="N24" s="71">
        <v>62921.954427083328</v>
      </c>
      <c r="O24" s="71">
        <v>62921.954427083328</v>
      </c>
      <c r="P24" s="71">
        <v>62921.954427083328</v>
      </c>
    </row>
    <row r="25" spans="2:16" x14ac:dyDescent="0.25">
      <c r="B25" s="78"/>
      <c r="C25" s="78" t="s">
        <v>120</v>
      </c>
      <c r="D25" s="71"/>
      <c r="E25" s="71">
        <v>13600</v>
      </c>
      <c r="F25" s="71">
        <v>13600</v>
      </c>
      <c r="G25" s="71">
        <v>13600</v>
      </c>
      <c r="H25" s="71">
        <v>13600</v>
      </c>
      <c r="I25" s="71">
        <v>13600</v>
      </c>
      <c r="J25" s="71">
        <v>13600</v>
      </c>
      <c r="K25" s="71">
        <v>13600</v>
      </c>
      <c r="L25" s="71">
        <v>13600</v>
      </c>
      <c r="M25" s="71">
        <v>13600</v>
      </c>
      <c r="N25" s="71">
        <v>13600</v>
      </c>
      <c r="O25" s="71">
        <v>13600</v>
      </c>
      <c r="P25" s="71">
        <v>13600</v>
      </c>
    </row>
    <row r="26" spans="2:16" x14ac:dyDescent="0.25">
      <c r="B26" s="78"/>
      <c r="C26" s="78" t="s">
        <v>121</v>
      </c>
      <c r="D26" s="71"/>
      <c r="E26" s="71">
        <v>81870.104345703119</v>
      </c>
      <c r="F26" s="71">
        <v>86387.729345703119</v>
      </c>
      <c r="G26" s="71">
        <v>78973.912158203122</v>
      </c>
      <c r="H26" s="71">
        <v>77166.862158203119</v>
      </c>
      <c r="I26" s="71">
        <v>75991.051611328119</v>
      </c>
      <c r="J26" s="71">
        <v>75991.051611328119</v>
      </c>
      <c r="K26" s="71">
        <v>87736.876611328131</v>
      </c>
      <c r="L26" s="71">
        <v>82315.726611328122</v>
      </c>
      <c r="M26" s="71">
        <v>76894.576611328128</v>
      </c>
      <c r="N26" s="71">
        <v>75991.051611328119</v>
      </c>
      <c r="O26" s="71">
        <v>79518.483251953119</v>
      </c>
      <c r="P26" s="71">
        <v>81870.104345703119</v>
      </c>
    </row>
    <row r="27" spans="2:16" x14ac:dyDescent="0.25">
      <c r="B27" s="78"/>
      <c r="C27" s="78" t="s">
        <v>122</v>
      </c>
      <c r="D27" s="71"/>
      <c r="E27" s="71">
        <v>954.0400390625</v>
      </c>
      <c r="F27" s="71">
        <v>954.0400390625</v>
      </c>
      <c r="G27" s="71">
        <v>7431.810872395833</v>
      </c>
      <c r="H27" s="71">
        <v>6477.770833333333</v>
      </c>
      <c r="I27" s="71">
        <v>6477.770833333333</v>
      </c>
      <c r="J27" s="71">
        <v>6477.770833333333</v>
      </c>
      <c r="K27" s="71">
        <v>6477.770833333333</v>
      </c>
      <c r="L27" s="71">
        <v>6477.770833333333</v>
      </c>
      <c r="M27" s="71">
        <v>6477.770833333333</v>
      </c>
      <c r="N27" s="71">
        <v>6477.770833333333</v>
      </c>
      <c r="O27" s="71">
        <v>6477.770833333333</v>
      </c>
      <c r="P27" s="71">
        <v>0</v>
      </c>
    </row>
    <row r="28" spans="2:16" x14ac:dyDescent="0.25">
      <c r="B28" s="78"/>
      <c r="C28" s="78" t="s">
        <v>123</v>
      </c>
      <c r="D28" s="71"/>
      <c r="E28" s="71">
        <v>0</v>
      </c>
      <c r="F28" s="71">
        <v>0</v>
      </c>
      <c r="G28" s="71">
        <v>7724.1197916666661</v>
      </c>
      <c r="H28" s="71">
        <v>7724.1197916666661</v>
      </c>
      <c r="I28" s="71">
        <v>7724.1197916666661</v>
      </c>
      <c r="J28" s="71">
        <v>7724.1197916666661</v>
      </c>
      <c r="K28" s="71">
        <v>7724.1197916666661</v>
      </c>
      <c r="L28" s="71">
        <v>7724.1197916666661</v>
      </c>
      <c r="M28" s="71">
        <v>7724.1197916666661</v>
      </c>
      <c r="N28" s="71">
        <v>7724.1197916666661</v>
      </c>
      <c r="O28" s="71">
        <v>7724.1197916666661</v>
      </c>
      <c r="P28" s="71">
        <v>0</v>
      </c>
    </row>
    <row r="29" spans="2:16" x14ac:dyDescent="0.25">
      <c r="B29" s="78"/>
      <c r="C29" s="78" t="s">
        <v>15</v>
      </c>
      <c r="D29" s="71"/>
      <c r="E29" s="71">
        <v>0</v>
      </c>
      <c r="F29" s="71">
        <v>0</v>
      </c>
      <c r="G29" s="71">
        <v>32203.654513888887</v>
      </c>
      <c r="H29" s="71">
        <v>32203.654513888887</v>
      </c>
      <c r="I29" s="71">
        <v>32203.654513888887</v>
      </c>
      <c r="J29" s="71">
        <v>32203.654513888887</v>
      </c>
      <c r="K29" s="71">
        <v>32203.654513888887</v>
      </c>
      <c r="L29" s="71">
        <v>32203.654513888887</v>
      </c>
      <c r="M29" s="71">
        <v>32203.654513888887</v>
      </c>
      <c r="N29" s="71">
        <v>32203.654513888887</v>
      </c>
      <c r="O29" s="71">
        <v>32203.654513888887</v>
      </c>
      <c r="P29" s="71">
        <v>0</v>
      </c>
    </row>
    <row r="30" spans="2:16" x14ac:dyDescent="0.25">
      <c r="B30" s="78"/>
      <c r="C30" s="78" t="s">
        <v>28</v>
      </c>
      <c r="D30" s="71"/>
      <c r="E30" s="71">
        <v>0</v>
      </c>
      <c r="F30" s="71">
        <v>0</v>
      </c>
      <c r="G30" s="71">
        <v>11095.555555555555</v>
      </c>
      <c r="H30" s="71">
        <v>11095.555555555555</v>
      </c>
      <c r="I30" s="71">
        <v>11095.555555555555</v>
      </c>
      <c r="J30" s="71">
        <v>11095.555555555555</v>
      </c>
      <c r="K30" s="71">
        <v>11095.555555555555</v>
      </c>
      <c r="L30" s="71">
        <v>11095.555555555555</v>
      </c>
      <c r="M30" s="71">
        <v>11095.555555555555</v>
      </c>
      <c r="N30" s="71">
        <v>11095.555555555555</v>
      </c>
      <c r="O30" s="71">
        <v>11095.555555555555</v>
      </c>
      <c r="P30" s="71">
        <v>0</v>
      </c>
    </row>
    <row r="31" spans="2:16" x14ac:dyDescent="0.25">
      <c r="B31" s="78"/>
      <c r="C31" s="78" t="s">
        <v>124</v>
      </c>
      <c r="D31" s="71"/>
      <c r="E31" s="71">
        <v>20397.96875</v>
      </c>
      <c r="F31" s="71">
        <v>20397.96875</v>
      </c>
      <c r="G31" s="71">
        <v>32124.678776041666</v>
      </c>
      <c r="H31" s="71">
        <v>29292.210026041666</v>
      </c>
      <c r="I31" s="71">
        <v>25779.110026041664</v>
      </c>
      <c r="J31" s="71">
        <v>25779.110026041664</v>
      </c>
      <c r="K31" s="71">
        <v>25779.110026041664</v>
      </c>
      <c r="L31" s="71">
        <v>25779.110026041664</v>
      </c>
      <c r="M31" s="71">
        <v>25779.110026041664</v>
      </c>
      <c r="N31" s="71">
        <v>25779.110026041664</v>
      </c>
      <c r="O31" s="71">
        <v>36318.41002604166</v>
      </c>
      <c r="P31" s="71">
        <v>17565.5</v>
      </c>
    </row>
    <row r="32" spans="2:16" x14ac:dyDescent="0.25">
      <c r="B32" s="78"/>
      <c r="C32" s="78" t="s">
        <v>108</v>
      </c>
      <c r="D32" s="71"/>
      <c r="E32" s="71">
        <v>31729.966389973957</v>
      </c>
      <c r="F32" s="71">
        <v>31729.966389973957</v>
      </c>
      <c r="G32" s="71">
        <v>31729.966389973957</v>
      </c>
      <c r="H32" s="71">
        <v>31729.966389973957</v>
      </c>
      <c r="I32" s="71">
        <v>31729.966389973957</v>
      </c>
      <c r="J32" s="71">
        <v>31729.966389973957</v>
      </c>
      <c r="K32" s="71">
        <v>31729.966389973957</v>
      </c>
      <c r="L32" s="71">
        <v>31729.966389973957</v>
      </c>
      <c r="M32" s="71">
        <v>31729.966389973957</v>
      </c>
      <c r="N32" s="71">
        <v>31729.966389973957</v>
      </c>
      <c r="O32" s="71">
        <v>31729.966389973957</v>
      </c>
      <c r="P32" s="71">
        <v>31729.966389973957</v>
      </c>
    </row>
    <row r="33" spans="2:16" x14ac:dyDescent="0.25">
      <c r="B33" s="78"/>
      <c r="C33" s="78" t="s">
        <v>109</v>
      </c>
      <c r="D33" s="71"/>
      <c r="E33" s="71">
        <v>19762.740834554035</v>
      </c>
      <c r="F33" s="71">
        <v>19762.740834554035</v>
      </c>
      <c r="G33" s="71">
        <v>19762.740834554035</v>
      </c>
      <c r="H33" s="71">
        <v>19762.740834554035</v>
      </c>
      <c r="I33" s="71">
        <v>19762.740834554035</v>
      </c>
      <c r="J33" s="71">
        <v>19762.740834554035</v>
      </c>
      <c r="K33" s="71">
        <v>19762.740834554035</v>
      </c>
      <c r="L33" s="71">
        <v>19762.740834554035</v>
      </c>
      <c r="M33" s="71">
        <v>19762.740834554035</v>
      </c>
      <c r="N33" s="71">
        <v>19762.740834554035</v>
      </c>
      <c r="O33" s="71">
        <v>19762.740834554035</v>
      </c>
      <c r="P33" s="71">
        <v>19762.740834554035</v>
      </c>
    </row>
    <row r="34" spans="2:16" x14ac:dyDescent="0.25">
      <c r="B34" s="78"/>
      <c r="C34" s="78" t="s">
        <v>19</v>
      </c>
      <c r="D34" s="71"/>
      <c r="E34" s="71">
        <v>8189.9679361979161</v>
      </c>
      <c r="F34" s="71">
        <v>8189.9679361979161</v>
      </c>
      <c r="G34" s="71">
        <v>8189.9679361979161</v>
      </c>
      <c r="H34" s="71">
        <v>8189.9679361979161</v>
      </c>
      <c r="I34" s="71">
        <v>8189.9679361979161</v>
      </c>
      <c r="J34" s="71">
        <v>8189.9679361979161</v>
      </c>
      <c r="K34" s="71">
        <v>8189.9679361979161</v>
      </c>
      <c r="L34" s="71">
        <v>8189.9679361979161</v>
      </c>
      <c r="M34" s="71">
        <v>8189.9679361979161</v>
      </c>
      <c r="N34" s="71">
        <v>8189.9679361979161</v>
      </c>
      <c r="O34" s="71">
        <v>8189.9679361979161</v>
      </c>
      <c r="P34" s="71">
        <v>8189.9679361979161</v>
      </c>
    </row>
    <row r="35" spans="2:16" x14ac:dyDescent="0.25">
      <c r="B35" s="78"/>
      <c r="C35" s="78" t="s">
        <v>20</v>
      </c>
      <c r="D35" s="71"/>
      <c r="E35" s="71">
        <v>11108.40625</v>
      </c>
      <c r="F35" s="71">
        <v>11108.40625</v>
      </c>
      <c r="G35" s="71">
        <v>11108.40625</v>
      </c>
      <c r="H35" s="71">
        <v>11108.40625</v>
      </c>
      <c r="I35" s="71">
        <v>11108.40625</v>
      </c>
      <c r="J35" s="71">
        <v>11108.40625</v>
      </c>
      <c r="K35" s="71">
        <v>11108.40625</v>
      </c>
      <c r="L35" s="71">
        <v>11108.40625</v>
      </c>
      <c r="M35" s="71">
        <v>11108.40625</v>
      </c>
      <c r="N35" s="71">
        <v>11108.40625</v>
      </c>
      <c r="O35" s="71">
        <v>11108.40625</v>
      </c>
      <c r="P35" s="71">
        <v>11108.40625</v>
      </c>
    </row>
    <row r="36" spans="2:16" x14ac:dyDescent="0.25">
      <c r="B36" s="78"/>
      <c r="C36" s="78" t="s">
        <v>110</v>
      </c>
      <c r="D36" s="71"/>
      <c r="E36" s="71">
        <v>23110.768229166664</v>
      </c>
      <c r="F36" s="71">
        <v>23110.768229166664</v>
      </c>
      <c r="G36" s="71">
        <v>23110.768229166664</v>
      </c>
      <c r="H36" s="71">
        <v>23110.768229166664</v>
      </c>
      <c r="I36" s="71">
        <v>23110.768229166664</v>
      </c>
      <c r="J36" s="71">
        <v>23110.768229166664</v>
      </c>
      <c r="K36" s="71">
        <v>23110.768229166664</v>
      </c>
      <c r="L36" s="71">
        <v>23110.768229166664</v>
      </c>
      <c r="M36" s="71">
        <v>23110.768229166664</v>
      </c>
      <c r="N36" s="71">
        <v>23110.768229166664</v>
      </c>
      <c r="O36" s="71">
        <v>23110.768229166664</v>
      </c>
      <c r="P36" s="71">
        <v>23110.768229166664</v>
      </c>
    </row>
    <row r="37" spans="2:16" x14ac:dyDescent="0.25">
      <c r="B37" s="78"/>
      <c r="C37" s="78" t="s">
        <v>22</v>
      </c>
      <c r="D37" s="71"/>
      <c r="E37" s="71">
        <v>5272.583333333333</v>
      </c>
      <c r="F37" s="71">
        <v>5272.583333333333</v>
      </c>
      <c r="G37" s="71">
        <v>5272.583333333333</v>
      </c>
      <c r="H37" s="71">
        <v>5272.583333333333</v>
      </c>
      <c r="I37" s="71">
        <v>5272.583333333333</v>
      </c>
      <c r="J37" s="71">
        <v>5272.583333333333</v>
      </c>
      <c r="K37" s="71">
        <v>5272.583333333333</v>
      </c>
      <c r="L37" s="71">
        <v>5272.583333333333</v>
      </c>
      <c r="M37" s="71">
        <v>5272.583333333333</v>
      </c>
      <c r="N37" s="71">
        <v>5272.583333333333</v>
      </c>
      <c r="O37" s="71">
        <v>5272.583333333333</v>
      </c>
      <c r="P37" s="71">
        <v>5272.583333333333</v>
      </c>
    </row>
    <row r="38" spans="2:16" x14ac:dyDescent="0.25">
      <c r="B38" s="78"/>
      <c r="C38" s="78" t="s">
        <v>23</v>
      </c>
      <c r="D38" s="71"/>
      <c r="E38" s="71">
        <v>696.119384765625</v>
      </c>
      <c r="F38" s="71">
        <v>696.119384765625</v>
      </c>
      <c r="G38" s="71">
        <v>696.119384765625</v>
      </c>
      <c r="H38" s="71">
        <v>696.119384765625</v>
      </c>
      <c r="I38" s="71">
        <v>696.119384765625</v>
      </c>
      <c r="J38" s="71">
        <v>696.119384765625</v>
      </c>
      <c r="K38" s="71">
        <v>696.119384765625</v>
      </c>
      <c r="L38" s="71">
        <v>696.119384765625</v>
      </c>
      <c r="M38" s="71">
        <v>696.119384765625</v>
      </c>
      <c r="N38" s="71">
        <v>696.119384765625</v>
      </c>
      <c r="O38" s="71">
        <v>696.119384765625</v>
      </c>
      <c r="P38" s="71">
        <v>696.119384765625</v>
      </c>
    </row>
    <row r="39" spans="2:16" x14ac:dyDescent="0.25">
      <c r="B39" s="78"/>
      <c r="C39" s="78" t="s">
        <v>24</v>
      </c>
      <c r="D39" s="71"/>
      <c r="E39" s="71">
        <v>2497.4166666666665</v>
      </c>
      <c r="F39" s="71">
        <v>2497.4166666666665</v>
      </c>
      <c r="G39" s="71">
        <v>2497.4166666666665</v>
      </c>
      <c r="H39" s="71">
        <v>2497.4166666666665</v>
      </c>
      <c r="I39" s="71">
        <v>2497.4166666666665</v>
      </c>
      <c r="J39" s="71">
        <v>2497.4166666666665</v>
      </c>
      <c r="K39" s="71">
        <v>2497.4166666666665</v>
      </c>
      <c r="L39" s="71">
        <v>2497.4166666666665</v>
      </c>
      <c r="M39" s="71">
        <v>2497.4166666666665</v>
      </c>
      <c r="N39" s="71">
        <v>2497.4166666666665</v>
      </c>
      <c r="O39" s="71">
        <v>2497.4166666666665</v>
      </c>
      <c r="P39" s="71">
        <v>2497.4166666666665</v>
      </c>
    </row>
    <row r="40" spans="2:16" x14ac:dyDescent="0.25">
      <c r="B40" s="78"/>
      <c r="C40" s="78" t="s">
        <v>25</v>
      </c>
      <c r="D40" s="71"/>
      <c r="E40" s="71">
        <v>14749.5</v>
      </c>
      <c r="F40" s="71">
        <v>14749.5</v>
      </c>
      <c r="G40" s="71">
        <v>14749.5</v>
      </c>
      <c r="H40" s="71">
        <v>14749.5</v>
      </c>
      <c r="I40" s="71">
        <v>14749.5</v>
      </c>
      <c r="J40" s="71">
        <v>14749.5</v>
      </c>
      <c r="K40" s="71">
        <v>14749.5</v>
      </c>
      <c r="L40" s="71">
        <v>14749.5</v>
      </c>
      <c r="M40" s="71">
        <v>14749.5</v>
      </c>
      <c r="N40" s="71">
        <v>14749.5</v>
      </c>
      <c r="O40" s="71">
        <v>14749.5</v>
      </c>
      <c r="P40" s="71">
        <v>14749.5</v>
      </c>
    </row>
    <row r="41" spans="2:16" x14ac:dyDescent="0.25">
      <c r="B41" s="78"/>
      <c r="C41" s="78" t="s">
        <v>26</v>
      </c>
      <c r="D41" s="71"/>
      <c r="E41" s="71">
        <v>3577.375</v>
      </c>
      <c r="F41" s="71">
        <v>3577.375</v>
      </c>
      <c r="G41" s="71">
        <v>3577.375</v>
      </c>
      <c r="H41" s="71">
        <v>3577.375</v>
      </c>
      <c r="I41" s="71">
        <v>3577.375</v>
      </c>
      <c r="J41" s="71">
        <v>3577.375</v>
      </c>
      <c r="K41" s="71">
        <v>3577.375</v>
      </c>
      <c r="L41" s="71">
        <v>3577.375</v>
      </c>
      <c r="M41" s="71">
        <v>3577.375</v>
      </c>
      <c r="N41" s="71">
        <v>3577.375</v>
      </c>
      <c r="O41" s="71">
        <v>3577.375</v>
      </c>
      <c r="P41" s="71">
        <v>3577.375</v>
      </c>
    </row>
    <row r="42" spans="2:16" x14ac:dyDescent="0.25">
      <c r="B42" s="78"/>
      <c r="C42" s="78" t="s">
        <v>113</v>
      </c>
      <c r="D42" s="71"/>
      <c r="E42" s="71">
        <v>8454.3924153645839</v>
      </c>
      <c r="F42" s="71">
        <v>8454.3924153645839</v>
      </c>
      <c r="G42" s="71">
        <v>8454.3924153645839</v>
      </c>
      <c r="H42" s="71">
        <v>8454.3924153645839</v>
      </c>
      <c r="I42" s="71">
        <v>8454.3924153645839</v>
      </c>
      <c r="J42" s="71">
        <v>8454.3924153645839</v>
      </c>
      <c r="K42" s="71">
        <v>8454.3924153645839</v>
      </c>
      <c r="L42" s="71">
        <v>8454.3924153645839</v>
      </c>
      <c r="M42" s="71">
        <v>8454.3924153645839</v>
      </c>
      <c r="N42" s="71">
        <v>8454.3924153645839</v>
      </c>
      <c r="O42" s="71">
        <v>8454.3924153645839</v>
      </c>
      <c r="P42" s="71">
        <v>8454.3924153645839</v>
      </c>
    </row>
    <row r="43" spans="2:16" x14ac:dyDescent="0.25">
      <c r="B43" s="78"/>
      <c r="C43" s="78" t="s">
        <v>114</v>
      </c>
      <c r="D43" s="71"/>
      <c r="E43" s="71">
        <v>5673.2819010416661</v>
      </c>
      <c r="F43" s="71">
        <v>5673.2819010416661</v>
      </c>
      <c r="G43" s="71">
        <v>5673.2819010416661</v>
      </c>
      <c r="H43" s="71">
        <v>5673.2819010416661</v>
      </c>
      <c r="I43" s="71">
        <v>5673.2819010416661</v>
      </c>
      <c r="J43" s="71">
        <v>5673.2819010416661</v>
      </c>
      <c r="K43" s="71">
        <v>5673.2819010416661</v>
      </c>
      <c r="L43" s="71">
        <v>5673.2819010416661</v>
      </c>
      <c r="M43" s="71">
        <v>5673.2819010416661</v>
      </c>
      <c r="N43" s="71">
        <v>5673.2819010416661</v>
      </c>
      <c r="O43" s="71">
        <v>5673.2819010416661</v>
      </c>
      <c r="P43" s="71">
        <v>5673.2819010416661</v>
      </c>
    </row>
    <row r="44" spans="2:16" x14ac:dyDescent="0.25">
      <c r="B44" s="78"/>
      <c r="C44" s="104" t="s">
        <v>116</v>
      </c>
      <c r="D44" s="103"/>
      <c r="E44" s="103">
        <v>6345.19921875</v>
      </c>
      <c r="F44" s="103">
        <v>6345.19921875</v>
      </c>
      <c r="G44" s="103">
        <v>6345.19921875</v>
      </c>
      <c r="H44" s="103">
        <v>6345.19921875</v>
      </c>
      <c r="I44" s="103">
        <v>6345.19921875</v>
      </c>
      <c r="J44" s="103">
        <v>6345.19921875</v>
      </c>
      <c r="K44" s="103">
        <v>6345.19921875</v>
      </c>
      <c r="L44" s="103">
        <v>6345.19921875</v>
      </c>
      <c r="M44" s="103">
        <v>6345.19921875</v>
      </c>
      <c r="N44" s="103">
        <v>6345.19921875</v>
      </c>
      <c r="O44" s="103">
        <v>6345.19921875</v>
      </c>
      <c r="P44" s="103">
        <v>6345.19921875</v>
      </c>
    </row>
    <row r="45" spans="2:16" x14ac:dyDescent="0.25">
      <c r="B45" s="452"/>
      <c r="C45" s="452" t="s">
        <v>30</v>
      </c>
      <c r="D45" s="453"/>
      <c r="E45" s="453">
        <v>30549.879709879555</v>
      </c>
      <c r="F45" s="453">
        <v>30549.879709879555</v>
      </c>
      <c r="G45" s="453">
        <v>30549.879709879555</v>
      </c>
      <c r="H45" s="453">
        <v>30549.879709879555</v>
      </c>
      <c r="I45" s="453">
        <v>30549.879709879555</v>
      </c>
      <c r="J45" s="453">
        <v>30549.879709879555</v>
      </c>
      <c r="K45" s="453">
        <v>30549.879709879555</v>
      </c>
      <c r="L45" s="453">
        <v>30549.879709879555</v>
      </c>
      <c r="M45" s="453">
        <v>30549.879709879555</v>
      </c>
      <c r="N45" s="453">
        <v>30549.879709879555</v>
      </c>
      <c r="O45" s="453">
        <v>30549.879709879555</v>
      </c>
      <c r="P45" s="453">
        <v>30549.879709879555</v>
      </c>
    </row>
    <row r="46" spans="2:16" x14ac:dyDescent="0.25">
      <c r="B46" s="452"/>
      <c r="C46" s="452" t="s">
        <v>254</v>
      </c>
      <c r="D46" s="453"/>
      <c r="E46" s="453">
        <v>485764.19087320968</v>
      </c>
      <c r="F46" s="453">
        <v>672391.324662272</v>
      </c>
      <c r="G46" s="453">
        <v>740299.6781127929</v>
      </c>
      <c r="H46" s="453">
        <v>727831.11932373035</v>
      </c>
      <c r="I46" s="453">
        <v>723142.20877685526</v>
      </c>
      <c r="J46" s="453">
        <v>730017.20877685526</v>
      </c>
      <c r="K46" s="453">
        <v>734888.03377685533</v>
      </c>
      <c r="L46" s="453">
        <v>729466.88377685531</v>
      </c>
      <c r="M46" s="453">
        <v>730920.73377685528</v>
      </c>
      <c r="N46" s="453">
        <v>723142.20877685526</v>
      </c>
      <c r="O46" s="453">
        <v>737208.94041748031</v>
      </c>
      <c r="P46" s="453">
        <v>904259.38032633462</v>
      </c>
    </row>
    <row r="47" spans="2:16" x14ac:dyDescent="0.25">
      <c r="B47" s="452" t="s">
        <v>255</v>
      </c>
      <c r="C47" s="452"/>
      <c r="D47" s="453"/>
      <c r="E47" s="453">
        <v>166388.08321533195</v>
      </c>
      <c r="F47" s="453">
        <v>-10720.233401150093</v>
      </c>
      <c r="G47" s="453">
        <v>59073.974254692905</v>
      </c>
      <c r="H47" s="453">
        <v>-57911.835238986532</v>
      </c>
      <c r="I47" s="453">
        <v>-19020.703144666622</v>
      </c>
      <c r="J47" s="453">
        <v>138956.41672159848</v>
      </c>
      <c r="K47" s="453">
        <v>-66872.513126627658</v>
      </c>
      <c r="L47" s="453">
        <v>-64307.008278401569</v>
      </c>
      <c r="M47" s="453">
        <v>104299.55030788854</v>
      </c>
      <c r="N47" s="453">
        <v>-57982.333278401522</v>
      </c>
      <c r="O47" s="453">
        <v>-66337.774615478353</v>
      </c>
      <c r="P47" s="453">
        <v>-80905.28906521271</v>
      </c>
    </row>
    <row r="48" spans="2:16" x14ac:dyDescent="0.25">
      <c r="B48" s="78" t="s">
        <v>117</v>
      </c>
      <c r="C48" s="78"/>
      <c r="D48" s="71"/>
      <c r="E48" s="71">
        <v>485764.19087320968</v>
      </c>
      <c r="F48" s="71">
        <v>672391.324662272</v>
      </c>
      <c r="G48" s="71">
        <v>740299.6781127929</v>
      </c>
      <c r="H48" s="71">
        <v>727831.11932373035</v>
      </c>
      <c r="I48" s="71">
        <v>723142.20877685526</v>
      </c>
      <c r="J48" s="71">
        <v>730017.20877685526</v>
      </c>
      <c r="K48" s="71">
        <v>734888.03377685533</v>
      </c>
      <c r="L48" s="71">
        <v>729466.88377685531</v>
      </c>
      <c r="M48" s="71">
        <v>730920.73377685528</v>
      </c>
      <c r="N48" s="71">
        <v>723142.20877685526</v>
      </c>
      <c r="O48" s="71">
        <v>737208.94041748031</v>
      </c>
      <c r="P48" s="71">
        <v>904259.38032633462</v>
      </c>
    </row>
    <row r="49" spans="2:16" x14ac:dyDescent="0.25">
      <c r="B49" s="78" t="s">
        <v>32</v>
      </c>
      <c r="C49" s="78"/>
      <c r="D49" s="71"/>
      <c r="E49" s="71">
        <v>166388.08321533195</v>
      </c>
      <c r="F49" s="71">
        <v>-10720.233401150093</v>
      </c>
      <c r="G49" s="71">
        <v>59073.974254692905</v>
      </c>
      <c r="H49" s="71">
        <v>-57911.835238986532</v>
      </c>
      <c r="I49" s="71">
        <v>-19020.703144666622</v>
      </c>
      <c r="J49" s="71">
        <v>138956.41672159848</v>
      </c>
      <c r="K49" s="71">
        <v>-66872.513126627658</v>
      </c>
      <c r="L49" s="71">
        <v>-64307.008278401569</v>
      </c>
      <c r="M49" s="71">
        <v>104299.55030788854</v>
      </c>
      <c r="N49" s="71">
        <v>-57982.333278401522</v>
      </c>
      <c r="O49" s="71">
        <v>-66337.774615478353</v>
      </c>
      <c r="P49" s="71">
        <v>-80905.28906521271</v>
      </c>
    </row>
    <row r="50" spans="2:16" x14ac:dyDescent="0.25">
      <c r="B50" s="78" t="s">
        <v>256</v>
      </c>
      <c r="C50" s="78"/>
      <c r="D50" s="71"/>
      <c r="E50" s="71"/>
      <c r="F50" s="71"/>
      <c r="G50" s="71"/>
      <c r="H50" s="71"/>
      <c r="I50" s="71"/>
      <c r="J50" s="71"/>
      <c r="K50" s="71"/>
      <c r="L50" s="71"/>
      <c r="M50" s="71"/>
      <c r="N50" s="71"/>
      <c r="O50" s="71"/>
      <c r="P50" s="71"/>
    </row>
    <row r="51" spans="2:16" x14ac:dyDescent="0.25">
      <c r="B51" s="78"/>
      <c r="C51" s="78" t="s">
        <v>257</v>
      </c>
      <c r="D51" s="71"/>
      <c r="E51" s="71">
        <v>36897.045613606766</v>
      </c>
      <c r="F51" s="71">
        <v>36897.045613606766</v>
      </c>
      <c r="G51" s="71">
        <v>36897.045613606766</v>
      </c>
      <c r="H51" s="71">
        <v>36897.045613606766</v>
      </c>
      <c r="I51" s="71">
        <v>36897.045613606766</v>
      </c>
      <c r="J51" s="71">
        <v>36897.045613606766</v>
      </c>
      <c r="K51" s="71">
        <v>36897.045613606766</v>
      </c>
      <c r="L51" s="71">
        <v>36897.045613606766</v>
      </c>
      <c r="M51" s="71">
        <v>36897.045613606766</v>
      </c>
      <c r="N51" s="71">
        <v>36897.045613606766</v>
      </c>
      <c r="O51" s="71">
        <v>36897.045613606766</v>
      </c>
      <c r="P51" s="71">
        <v>36897.045613606766</v>
      </c>
    </row>
    <row r="52" spans="2:16" x14ac:dyDescent="0.25">
      <c r="B52" s="78"/>
      <c r="C52" s="78" t="s">
        <v>258</v>
      </c>
      <c r="D52" s="71"/>
      <c r="E52" s="71">
        <v>-24450</v>
      </c>
      <c r="F52" s="71">
        <v>-24450</v>
      </c>
      <c r="G52" s="71">
        <v>-24450</v>
      </c>
      <c r="H52" s="71">
        <v>0</v>
      </c>
      <c r="I52" s="71">
        <v>0</v>
      </c>
      <c r="J52" s="71">
        <v>0</v>
      </c>
      <c r="K52" s="71">
        <v>0</v>
      </c>
      <c r="L52" s="71">
        <v>0</v>
      </c>
      <c r="M52" s="71">
        <v>0</v>
      </c>
      <c r="N52" s="71">
        <v>0</v>
      </c>
      <c r="O52" s="71">
        <v>0</v>
      </c>
      <c r="P52" s="71">
        <v>0</v>
      </c>
    </row>
    <row r="53" spans="2:16" x14ac:dyDescent="0.25">
      <c r="B53" s="78"/>
      <c r="C53" s="78" t="s">
        <v>259</v>
      </c>
      <c r="D53" s="71"/>
      <c r="E53" s="71">
        <v>-228121.64969889322</v>
      </c>
      <c r="F53" s="71">
        <v>-5076.1653238932295</v>
      </c>
      <c r="G53" s="71">
        <v>-5076.1653238932295</v>
      </c>
      <c r="H53" s="71">
        <v>-76.165323893229242</v>
      </c>
      <c r="I53" s="71">
        <v>-76.165323893229242</v>
      </c>
      <c r="J53" s="71">
        <v>-76.165323893229242</v>
      </c>
      <c r="K53" s="71">
        <v>-76.165323893229242</v>
      </c>
      <c r="L53" s="71">
        <v>-76.165323893229242</v>
      </c>
      <c r="M53" s="71">
        <v>-76.165323893229242</v>
      </c>
      <c r="N53" s="71">
        <v>-76.165323893229242</v>
      </c>
      <c r="O53" s="71">
        <v>-76.165323893229242</v>
      </c>
      <c r="P53" s="71">
        <v>227198.94405110678</v>
      </c>
    </row>
    <row r="54" spans="2:16" x14ac:dyDescent="0.25">
      <c r="B54" s="78"/>
      <c r="C54" s="104" t="s">
        <v>371</v>
      </c>
      <c r="D54" s="103"/>
      <c r="E54" s="103">
        <v>-17533.245361328125</v>
      </c>
      <c r="F54" s="103">
        <v>-17533.245361328125</v>
      </c>
      <c r="G54" s="103">
        <v>-17533.245361328125</v>
      </c>
      <c r="H54" s="103">
        <v>-17533.245361328125</v>
      </c>
      <c r="I54" s="103">
        <v>-17533.245361328125</v>
      </c>
      <c r="J54" s="103">
        <v>-17533.245361328125</v>
      </c>
      <c r="K54" s="103">
        <v>-17533.245361328125</v>
      </c>
      <c r="L54" s="103">
        <v>-17533.245361328125</v>
      </c>
      <c r="M54" s="103">
        <v>-17533.245361328125</v>
      </c>
      <c r="N54" s="103">
        <v>-17533.245361328125</v>
      </c>
      <c r="O54" s="103">
        <v>-17533.245361328125</v>
      </c>
      <c r="P54" s="103">
        <v>-17533.245361328125</v>
      </c>
    </row>
    <row r="55" spans="2:16" x14ac:dyDescent="0.25">
      <c r="B55" s="452"/>
      <c r="C55" s="452" t="s">
        <v>260</v>
      </c>
      <c r="D55" s="453"/>
      <c r="E55" s="453">
        <v>2007277.7791666666</v>
      </c>
      <c r="F55" s="453">
        <v>-627274.33333333326</v>
      </c>
      <c r="G55" s="453">
        <v>-627274.33333333326</v>
      </c>
      <c r="H55" s="453">
        <v>1689404.7041666668</v>
      </c>
      <c r="I55" s="453">
        <v>-627274.33333333326</v>
      </c>
      <c r="J55" s="453">
        <v>-627274.33333333326</v>
      </c>
      <c r="K55" s="453">
        <v>660755.96666666679</v>
      </c>
      <c r="L55" s="453">
        <v>-627274.33333333326</v>
      </c>
      <c r="M55" s="453">
        <v>-627274.33333333326</v>
      </c>
      <c r="N55" s="453">
        <v>660755.96666666679</v>
      </c>
      <c r="O55" s="453">
        <v>-627274.33333333326</v>
      </c>
      <c r="P55" s="453">
        <v>-627274.33333333326</v>
      </c>
    </row>
    <row r="56" spans="2:16" x14ac:dyDescent="0.25">
      <c r="B56" s="452"/>
      <c r="C56" s="452" t="s">
        <v>262</v>
      </c>
      <c r="D56" s="453"/>
      <c r="E56" s="453">
        <v>1774069.9297200521</v>
      </c>
      <c r="F56" s="453">
        <v>-637436.69840494788</v>
      </c>
      <c r="G56" s="453">
        <v>-637436.69840494788</v>
      </c>
      <c r="H56" s="453">
        <v>1708692.3390950523</v>
      </c>
      <c r="I56" s="453">
        <v>-607986.69840494788</v>
      </c>
      <c r="J56" s="453">
        <v>-607986.69840494788</v>
      </c>
      <c r="K56" s="453">
        <v>680043.60159505217</v>
      </c>
      <c r="L56" s="453">
        <v>-607986.69840494788</v>
      </c>
      <c r="M56" s="453">
        <v>-607986.69840494788</v>
      </c>
      <c r="N56" s="453">
        <v>680043.60159505217</v>
      </c>
      <c r="O56" s="453">
        <v>-607986.69840494788</v>
      </c>
      <c r="P56" s="453">
        <v>-380711.58902994782</v>
      </c>
    </row>
    <row r="57" spans="2:16" x14ac:dyDescent="0.25">
      <c r="B57" s="78" t="s">
        <v>263</v>
      </c>
      <c r="C57" s="78"/>
      <c r="D57" s="71"/>
      <c r="E57" s="71">
        <v>1940458.0129353839</v>
      </c>
      <c r="F57" s="71">
        <v>-648156.93180609797</v>
      </c>
      <c r="G57" s="71">
        <v>-578362.72415025497</v>
      </c>
      <c r="H57" s="71">
        <v>1650780.5038560657</v>
      </c>
      <c r="I57" s="71">
        <v>-627007.4015496145</v>
      </c>
      <c r="J57" s="71">
        <v>-469030.2816833494</v>
      </c>
      <c r="K57" s="71">
        <v>613171.08846842451</v>
      </c>
      <c r="L57" s="71">
        <v>-672293.70668334945</v>
      </c>
      <c r="M57" s="71">
        <v>-503687.14809705934</v>
      </c>
      <c r="N57" s="71">
        <v>622061.26831665065</v>
      </c>
      <c r="O57" s="71">
        <v>-674324.47302042623</v>
      </c>
      <c r="P57" s="71">
        <v>-461616.87809516053</v>
      </c>
    </row>
    <row r="58" spans="2:16" x14ac:dyDescent="0.25">
      <c r="B58" s="78" t="s">
        <v>266</v>
      </c>
      <c r="C58" s="78"/>
      <c r="D58" s="71">
        <v>1412462.8356064127</v>
      </c>
      <c r="E58" s="71">
        <v>3352920.8485417967</v>
      </c>
      <c r="F58" s="71">
        <v>2704763.9167356985</v>
      </c>
      <c r="G58" s="71">
        <v>2126401.1925854436</v>
      </c>
      <c r="H58" s="71">
        <v>3777181.6964415093</v>
      </c>
      <c r="I58" s="71">
        <v>3150174.2948918948</v>
      </c>
      <c r="J58" s="71">
        <v>2681144.0132085453</v>
      </c>
      <c r="K58" s="71">
        <v>3294315.1016769698</v>
      </c>
      <c r="L58" s="71">
        <v>2622021.3949936205</v>
      </c>
      <c r="M58" s="71">
        <v>2118334.2468965612</v>
      </c>
      <c r="N58" s="71">
        <v>2740395.515213212</v>
      </c>
      <c r="O58" s="71">
        <v>2066071.0421927858</v>
      </c>
      <c r="P58" s="71">
        <v>1604454.1640976253</v>
      </c>
    </row>
    <row r="59" spans="2:16" x14ac:dyDescent="0.25">
      <c r="B59" s="78"/>
      <c r="C59" s="78"/>
      <c r="D59" s="71"/>
      <c r="E59" s="71"/>
      <c r="F59" s="71"/>
      <c r="G59" s="71"/>
      <c r="H59" s="71"/>
      <c r="I59" s="71"/>
      <c r="J59" s="71"/>
      <c r="K59" s="71"/>
      <c r="L59" s="71"/>
      <c r="M59" s="71"/>
      <c r="N59" s="71"/>
      <c r="O59" s="71"/>
      <c r="P59" s="71"/>
    </row>
    <row r="60" spans="2:16" x14ac:dyDescent="0.25">
      <c r="B60" s="78"/>
      <c r="C60" s="78"/>
      <c r="D60" s="71"/>
      <c r="E60" s="71"/>
      <c r="F60" s="71"/>
      <c r="G60" s="71"/>
      <c r="H60" s="71"/>
      <c r="I60" s="71"/>
      <c r="J60" s="71"/>
      <c r="K60" s="71"/>
      <c r="L60" s="71"/>
      <c r="M60" s="71"/>
      <c r="N60" s="71"/>
      <c r="O60" s="71"/>
      <c r="P60" s="71"/>
    </row>
    <row r="61" spans="2:16" x14ac:dyDescent="0.25">
      <c r="B61" s="78"/>
      <c r="C61" s="78"/>
      <c r="D61" s="71"/>
      <c r="E61" s="71"/>
      <c r="F61" s="71"/>
      <c r="G61" s="71"/>
      <c r="H61" s="71"/>
      <c r="I61" s="71"/>
      <c r="J61" s="71"/>
      <c r="K61" s="71"/>
      <c r="L61" s="71"/>
      <c r="M61" s="71"/>
      <c r="N61" s="71"/>
      <c r="O61" s="71"/>
      <c r="P61" s="71"/>
    </row>
    <row r="62" spans="2:16" x14ac:dyDescent="0.25">
      <c r="B62" s="78"/>
      <c r="C62" s="78"/>
      <c r="D62" s="71"/>
      <c r="E62" s="71"/>
      <c r="F62" s="71"/>
      <c r="G62" s="71"/>
      <c r="H62" s="71"/>
      <c r="I62" s="71"/>
      <c r="J62" s="71"/>
      <c r="K62" s="71"/>
      <c r="L62" s="71"/>
      <c r="M62" s="71"/>
      <c r="N62" s="71"/>
      <c r="O62" s="71"/>
      <c r="P62" s="71"/>
    </row>
    <row r="63" spans="2:16" x14ac:dyDescent="0.25">
      <c r="B63" s="78"/>
      <c r="C63" s="78"/>
      <c r="D63" s="71"/>
      <c r="E63" s="71"/>
      <c r="F63" s="71"/>
      <c r="G63" s="71"/>
      <c r="H63" s="71"/>
      <c r="I63" s="71"/>
      <c r="J63" s="71"/>
      <c r="K63" s="71"/>
      <c r="L63" s="71"/>
      <c r="M63" s="71"/>
      <c r="N63" s="71"/>
      <c r="O63" s="71"/>
      <c r="P63" s="71"/>
    </row>
    <row r="64" spans="2:16" x14ac:dyDescent="0.25">
      <c r="B64" s="78"/>
      <c r="C64" s="78"/>
      <c r="D64" s="71"/>
      <c r="E64" s="71"/>
      <c r="F64" s="71"/>
      <c r="G64" s="71"/>
      <c r="H64" s="71"/>
      <c r="I64" s="71"/>
      <c r="J64" s="71"/>
      <c r="K64" s="71"/>
      <c r="L64" s="71"/>
      <c r="M64" s="71"/>
      <c r="N64" s="71"/>
      <c r="O64" s="71"/>
      <c r="P64"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MI555"/>
  <sheetViews>
    <sheetView workbookViewId="0">
      <selection activeCell="H14" sqref="H14"/>
    </sheetView>
  </sheetViews>
  <sheetFormatPr defaultColWidth="8.85546875" defaultRowHeight="15" x14ac:dyDescent="0.25"/>
  <cols>
    <col min="1" max="1" width="3.7109375" customWidth="1"/>
    <col min="2" max="2" width="21.7109375" customWidth="1"/>
    <col min="3" max="3" width="20.7109375" customWidth="1"/>
    <col min="4" max="4" width="23.140625" hidden="1" customWidth="1"/>
    <col min="5" max="5" width="4" bestFit="1" customWidth="1"/>
    <col min="6" max="6" width="6.7109375" bestFit="1" customWidth="1"/>
    <col min="7" max="7" width="12.28515625" customWidth="1"/>
    <col min="8" max="13" width="9" bestFit="1" customWidth="1"/>
    <col min="14" max="33" width="9" customWidth="1"/>
    <col min="34" max="49" width="9.85546875" customWidth="1"/>
    <col min="50" max="50" width="4.42578125" customWidth="1"/>
    <col min="51" max="51" width="5.28515625" bestFit="1" customWidth="1"/>
    <col min="52" max="52" width="6.85546875" bestFit="1" customWidth="1"/>
    <col min="53" max="53" width="6.28515625" bestFit="1" customWidth="1"/>
    <col min="54" max="54" width="9.5703125" bestFit="1" customWidth="1"/>
    <col min="55" max="90" width="9.140625" customWidth="1"/>
  </cols>
  <sheetData>
    <row r="1" spans="1:347" x14ac:dyDescent="0.25">
      <c r="A1" s="70"/>
      <c r="B1" s="147" t="s">
        <v>127</v>
      </c>
      <c r="C1" s="147"/>
      <c r="D1" s="147"/>
      <c r="E1" s="147"/>
      <c r="F1" s="147"/>
      <c r="G1" s="148"/>
      <c r="H1" s="148">
        <v>4</v>
      </c>
      <c r="I1" s="148">
        <v>5</v>
      </c>
      <c r="J1" s="148">
        <v>6</v>
      </c>
      <c r="K1" s="148">
        <v>7</v>
      </c>
      <c r="L1" s="148">
        <v>8</v>
      </c>
      <c r="M1" s="148">
        <v>9</v>
      </c>
      <c r="N1" s="148">
        <v>10</v>
      </c>
      <c r="O1" s="148">
        <v>11</v>
      </c>
      <c r="P1" s="148">
        <v>12</v>
      </c>
      <c r="Q1" s="148">
        <v>13</v>
      </c>
      <c r="R1" s="148">
        <v>14</v>
      </c>
      <c r="S1" s="148">
        <v>15</v>
      </c>
      <c r="T1" s="148">
        <v>16</v>
      </c>
      <c r="U1" s="148">
        <v>17</v>
      </c>
      <c r="V1" s="148">
        <v>18</v>
      </c>
      <c r="W1" s="148">
        <v>19</v>
      </c>
      <c r="X1" s="148">
        <v>20</v>
      </c>
      <c r="Y1" s="148">
        <v>21</v>
      </c>
      <c r="Z1" s="148">
        <v>22</v>
      </c>
      <c r="AA1" s="148">
        <v>23</v>
      </c>
      <c r="AB1" s="148">
        <v>24</v>
      </c>
      <c r="AC1" s="148">
        <v>25</v>
      </c>
      <c r="AD1" s="148">
        <v>26</v>
      </c>
      <c r="AE1" s="148">
        <v>27</v>
      </c>
      <c r="AF1" s="148">
        <v>28</v>
      </c>
      <c r="AG1" s="148">
        <v>29</v>
      </c>
      <c r="AH1" s="148">
        <v>30</v>
      </c>
      <c r="AI1" s="148">
        <v>31</v>
      </c>
      <c r="AJ1" s="148">
        <v>32</v>
      </c>
      <c r="AK1" s="148">
        <v>33</v>
      </c>
      <c r="AL1" s="148">
        <v>34</v>
      </c>
      <c r="AM1" s="148">
        <v>35</v>
      </c>
      <c r="AN1" s="148">
        <v>36</v>
      </c>
      <c r="AO1" s="148">
        <v>37</v>
      </c>
      <c r="AP1" s="148">
        <v>38</v>
      </c>
      <c r="AQ1" s="148">
        <v>39</v>
      </c>
      <c r="AR1" s="148">
        <v>40</v>
      </c>
      <c r="AS1" s="148">
        <v>41</v>
      </c>
      <c r="AT1" s="148">
        <v>42</v>
      </c>
      <c r="AU1" s="148">
        <v>43</v>
      </c>
      <c r="AV1" s="148">
        <v>44</v>
      </c>
      <c r="AW1" s="148">
        <v>45</v>
      </c>
      <c r="AX1" s="148"/>
      <c r="AY1" s="148">
        <v>1</v>
      </c>
      <c r="AZ1" s="148"/>
      <c r="BA1" s="147">
        <v>2</v>
      </c>
      <c r="BB1" s="147">
        <v>3</v>
      </c>
    </row>
    <row r="2" spans="1:347" ht="19.5" x14ac:dyDescent="0.4">
      <c r="A2" s="70"/>
      <c r="B2" s="98" t="s">
        <v>470</v>
      </c>
      <c r="C2" s="98"/>
      <c r="D2" s="98"/>
      <c r="E2" s="98"/>
      <c r="F2" s="98"/>
      <c r="G2" s="98"/>
      <c r="H2" s="71"/>
      <c r="I2" s="71"/>
      <c r="J2" s="90"/>
      <c r="K2" s="9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row>
    <row r="3" spans="1:347" x14ac:dyDescent="0.25">
      <c r="A3" s="70"/>
      <c r="B3" s="99" t="s">
        <v>366</v>
      </c>
      <c r="C3" s="99"/>
      <c r="D3" s="99"/>
      <c r="E3" s="99"/>
      <c r="F3" s="99"/>
      <c r="G3" s="99"/>
      <c r="H3" s="451"/>
      <c r="I3" s="451"/>
      <c r="J3" s="451"/>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CM3" s="70"/>
    </row>
    <row r="4" spans="1:347" x14ac:dyDescent="0.25">
      <c r="A4" s="70"/>
      <c r="B4" s="99"/>
      <c r="C4" s="99"/>
      <c r="D4" s="99"/>
      <c r="E4" s="99"/>
      <c r="F4" s="99"/>
      <c r="G4" s="99"/>
      <c r="H4" s="451"/>
      <c r="I4" s="451"/>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BD4" s="454"/>
      <c r="CM4" s="70"/>
    </row>
    <row r="5" spans="1:347" hidden="1" x14ac:dyDescent="0.25">
      <c r="A5" s="70"/>
      <c r="B5" s="122" t="s">
        <v>280</v>
      </c>
      <c r="C5" s="99"/>
      <c r="D5" s="99"/>
      <c r="E5" s="99"/>
      <c r="F5" s="99"/>
      <c r="G5" s="99"/>
      <c r="H5" s="451"/>
      <c r="I5" s="451"/>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BD5" s="454"/>
      <c r="CM5" s="70"/>
    </row>
    <row r="6" spans="1:347" s="70" customFormat="1" ht="11.25" hidden="1" x14ac:dyDescent="0.2">
      <c r="B6" s="70" t="s">
        <v>155</v>
      </c>
      <c r="H6" s="71">
        <v>326</v>
      </c>
      <c r="I6" s="71">
        <v>326</v>
      </c>
      <c r="J6" s="71">
        <v>326</v>
      </c>
      <c r="K6" s="71">
        <v>326</v>
      </c>
      <c r="L6" s="71">
        <v>326</v>
      </c>
      <c r="M6" s="71">
        <v>326</v>
      </c>
      <c r="N6" s="71">
        <v>326</v>
      </c>
      <c r="O6" s="71">
        <v>326</v>
      </c>
      <c r="P6" s="71">
        <v>326</v>
      </c>
      <c r="Q6" s="71">
        <v>326</v>
      </c>
      <c r="R6" s="71">
        <v>326</v>
      </c>
      <c r="S6" s="71">
        <v>326</v>
      </c>
      <c r="T6" s="71">
        <v>326</v>
      </c>
      <c r="U6" s="71">
        <v>326</v>
      </c>
      <c r="V6" s="71">
        <v>326</v>
      </c>
      <c r="W6" s="71">
        <v>326</v>
      </c>
      <c r="X6" s="71">
        <v>326</v>
      </c>
      <c r="Y6" s="71">
        <v>326</v>
      </c>
      <c r="Z6" s="71">
        <v>326</v>
      </c>
      <c r="AA6" s="71">
        <v>326</v>
      </c>
      <c r="AB6" s="71">
        <v>326</v>
      </c>
      <c r="AC6" s="71">
        <v>326</v>
      </c>
      <c r="AD6" s="71">
        <v>326</v>
      </c>
      <c r="AE6" s="71">
        <v>326</v>
      </c>
      <c r="AF6" s="71">
        <v>326</v>
      </c>
      <c r="AG6" s="71">
        <v>326</v>
      </c>
      <c r="AH6" s="71">
        <v>326</v>
      </c>
      <c r="AI6" s="71">
        <v>326</v>
      </c>
      <c r="AJ6" s="71">
        <v>326</v>
      </c>
      <c r="AK6" s="71">
        <v>326</v>
      </c>
      <c r="AL6" s="71">
        <v>326</v>
      </c>
      <c r="AM6" s="71">
        <v>326</v>
      </c>
      <c r="AN6" s="71">
        <v>326</v>
      </c>
      <c r="AO6" s="71">
        <v>326</v>
      </c>
      <c r="AP6" s="71">
        <v>326</v>
      </c>
      <c r="AQ6" s="71">
        <v>326</v>
      </c>
      <c r="AR6" s="71">
        <v>326</v>
      </c>
      <c r="AS6" s="71">
        <v>326</v>
      </c>
      <c r="AT6" s="71">
        <v>326</v>
      </c>
      <c r="AU6" s="71">
        <v>326</v>
      </c>
      <c r="AV6" s="71">
        <v>326</v>
      </c>
      <c r="AW6" s="71">
        <v>326</v>
      </c>
      <c r="BD6" s="77"/>
    </row>
    <row r="7" spans="1:347" s="70" customFormat="1" ht="11.25" hidden="1" x14ac:dyDescent="0.2">
      <c r="B7" s="70" t="s">
        <v>281</v>
      </c>
      <c r="H7" s="71">
        <v>134.22999999999999</v>
      </c>
      <c r="I7" s="71">
        <v>125.4</v>
      </c>
      <c r="J7" s="71">
        <v>125.4</v>
      </c>
      <c r="K7" s="71">
        <v>125.4</v>
      </c>
      <c r="L7" s="71">
        <v>125.4</v>
      </c>
      <c r="M7" s="71">
        <v>125.4</v>
      </c>
      <c r="N7" s="71">
        <v>125.4</v>
      </c>
      <c r="O7" s="71">
        <v>125.4</v>
      </c>
      <c r="P7" s="71">
        <v>125.4</v>
      </c>
      <c r="Q7" s="71">
        <v>125.4</v>
      </c>
      <c r="R7" s="71">
        <v>125.4</v>
      </c>
      <c r="S7" s="71">
        <v>125.4</v>
      </c>
      <c r="T7" s="71">
        <v>125.4</v>
      </c>
      <c r="U7" s="71">
        <v>125.4</v>
      </c>
      <c r="V7" s="71">
        <v>125.4</v>
      </c>
      <c r="W7" s="71">
        <v>125.4</v>
      </c>
      <c r="X7" s="71">
        <v>125.4</v>
      </c>
      <c r="Y7" s="71">
        <v>125.4</v>
      </c>
      <c r="Z7" s="71">
        <v>125.4</v>
      </c>
      <c r="AA7" s="71">
        <v>125.4</v>
      </c>
      <c r="AB7" s="71">
        <v>125.4</v>
      </c>
      <c r="AC7" s="71">
        <v>125.4</v>
      </c>
      <c r="AD7" s="71">
        <v>125.4</v>
      </c>
      <c r="AE7" s="71">
        <v>125.4</v>
      </c>
      <c r="AF7" s="71">
        <v>125.4</v>
      </c>
      <c r="AG7" s="71">
        <v>125.4</v>
      </c>
      <c r="AH7" s="71">
        <v>125.4</v>
      </c>
      <c r="AI7" s="71">
        <v>125.4</v>
      </c>
      <c r="AJ7" s="71">
        <v>125.4</v>
      </c>
      <c r="AK7" s="71">
        <v>125.4</v>
      </c>
      <c r="AL7" s="71">
        <v>125.4</v>
      </c>
      <c r="AM7" s="71">
        <v>125.4</v>
      </c>
      <c r="AN7" s="71">
        <v>125.4</v>
      </c>
      <c r="AO7" s="71">
        <v>125.4</v>
      </c>
      <c r="AP7" s="71">
        <v>125.4</v>
      </c>
      <c r="AQ7" s="71">
        <v>125.4</v>
      </c>
      <c r="AR7" s="71">
        <v>125.4</v>
      </c>
      <c r="AS7" s="71">
        <v>125.4</v>
      </c>
      <c r="AT7" s="71">
        <v>125.4</v>
      </c>
      <c r="AU7" s="71">
        <v>125.4</v>
      </c>
      <c r="AV7" s="71">
        <v>125.4</v>
      </c>
      <c r="AW7" s="71">
        <v>125.4</v>
      </c>
      <c r="BD7" s="77"/>
    </row>
    <row r="8" spans="1:347" s="70" customFormat="1" ht="11.25" hidden="1" x14ac:dyDescent="0.2">
      <c r="B8" s="70" t="s">
        <v>282</v>
      </c>
      <c r="H8" s="71">
        <v>7</v>
      </c>
      <c r="I8" s="71">
        <v>7</v>
      </c>
      <c r="J8" s="71">
        <v>7</v>
      </c>
      <c r="K8" s="71">
        <v>7</v>
      </c>
      <c r="L8" s="71">
        <v>7</v>
      </c>
      <c r="M8" s="71">
        <v>7</v>
      </c>
      <c r="N8" s="71">
        <v>7</v>
      </c>
      <c r="O8" s="71">
        <v>7</v>
      </c>
      <c r="P8" s="71">
        <v>7</v>
      </c>
      <c r="Q8" s="71">
        <v>7</v>
      </c>
      <c r="R8" s="71">
        <v>7</v>
      </c>
      <c r="S8" s="71">
        <v>7</v>
      </c>
      <c r="T8" s="71">
        <v>7</v>
      </c>
      <c r="U8" s="71">
        <v>7</v>
      </c>
      <c r="V8" s="71">
        <v>7</v>
      </c>
      <c r="W8" s="71">
        <v>7</v>
      </c>
      <c r="X8" s="71">
        <v>7</v>
      </c>
      <c r="Y8" s="71">
        <v>7</v>
      </c>
      <c r="Z8" s="71">
        <v>7</v>
      </c>
      <c r="AA8" s="71">
        <v>7</v>
      </c>
      <c r="AB8" s="71">
        <v>7</v>
      </c>
      <c r="AC8" s="71">
        <v>7</v>
      </c>
      <c r="AD8" s="71">
        <v>7</v>
      </c>
      <c r="AE8" s="71">
        <v>7</v>
      </c>
      <c r="AF8" s="71">
        <v>7</v>
      </c>
      <c r="AG8" s="71">
        <v>7</v>
      </c>
      <c r="AH8" s="71">
        <v>7</v>
      </c>
      <c r="AI8" s="71">
        <v>7</v>
      </c>
      <c r="AJ8" s="71">
        <v>7</v>
      </c>
      <c r="AK8" s="71">
        <v>7</v>
      </c>
      <c r="AL8" s="71">
        <v>7</v>
      </c>
      <c r="AM8" s="71">
        <v>7</v>
      </c>
      <c r="AN8" s="71">
        <v>7</v>
      </c>
      <c r="AO8" s="71">
        <v>7</v>
      </c>
      <c r="AP8" s="71">
        <v>7</v>
      </c>
      <c r="AQ8" s="71">
        <v>7</v>
      </c>
      <c r="AR8" s="71">
        <v>7</v>
      </c>
      <c r="AS8" s="71">
        <v>7</v>
      </c>
      <c r="AT8" s="71">
        <v>7</v>
      </c>
      <c r="AU8" s="71">
        <v>7</v>
      </c>
      <c r="AV8" s="71">
        <v>7</v>
      </c>
      <c r="AW8" s="71">
        <v>7</v>
      </c>
      <c r="BD8" s="77"/>
    </row>
    <row r="9" spans="1:347" x14ac:dyDescent="0.25">
      <c r="A9" s="70"/>
      <c r="B9" s="99"/>
      <c r="C9" s="99"/>
      <c r="D9" s="99"/>
      <c r="E9" s="99"/>
      <c r="F9" s="99"/>
      <c r="G9" s="99"/>
      <c r="H9" s="451"/>
      <c r="I9" s="451"/>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BD9" s="454"/>
      <c r="CM9" s="70"/>
    </row>
    <row r="10" spans="1:347" x14ac:dyDescent="0.25">
      <c r="A10" s="70"/>
      <c r="B10" s="70" t="s">
        <v>283</v>
      </c>
      <c r="C10" s="70"/>
      <c r="D10" s="70"/>
      <c r="E10" s="70"/>
      <c r="F10" s="70"/>
      <c r="G10" s="70"/>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0"/>
      <c r="AY10" s="455" t="s">
        <v>349</v>
      </c>
      <c r="AZ10" s="455"/>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row>
    <row r="11" spans="1:347" s="131" customFormat="1" ht="33.75" x14ac:dyDescent="0.2">
      <c r="A11" s="70"/>
      <c r="B11" s="123" t="s">
        <v>232</v>
      </c>
      <c r="C11" s="456" t="s">
        <v>284</v>
      </c>
      <c r="D11" s="456" t="s">
        <v>350</v>
      </c>
      <c r="E11" s="456" t="s">
        <v>285</v>
      </c>
      <c r="F11" s="456" t="s">
        <v>286</v>
      </c>
      <c r="G11" s="505" t="s">
        <v>373</v>
      </c>
      <c r="H11" s="457" t="s">
        <v>132</v>
      </c>
      <c r="I11" s="458" t="s">
        <v>305</v>
      </c>
      <c r="J11" s="458" t="s">
        <v>306</v>
      </c>
      <c r="K11" s="458" t="s">
        <v>307</v>
      </c>
      <c r="L11" s="458" t="s">
        <v>308</v>
      </c>
      <c r="M11" s="458" t="s">
        <v>309</v>
      </c>
      <c r="N11" s="458" t="s">
        <v>310</v>
      </c>
      <c r="O11" s="458" t="s">
        <v>311</v>
      </c>
      <c r="P11" s="458" t="s">
        <v>312</v>
      </c>
      <c r="Q11" s="458" t="s">
        <v>313</v>
      </c>
      <c r="R11" s="458" t="s">
        <v>314</v>
      </c>
      <c r="S11" s="458" t="s">
        <v>315</v>
      </c>
      <c r="T11" s="458" t="s">
        <v>316</v>
      </c>
      <c r="U11" s="458" t="s">
        <v>317</v>
      </c>
      <c r="V11" s="458" t="s">
        <v>318</v>
      </c>
      <c r="W11" s="458" t="s">
        <v>319</v>
      </c>
      <c r="X11" s="458" t="s">
        <v>320</v>
      </c>
      <c r="Y11" s="458" t="s">
        <v>321</v>
      </c>
      <c r="Z11" s="458" t="s">
        <v>322</v>
      </c>
      <c r="AA11" s="458" t="s">
        <v>323</v>
      </c>
      <c r="AB11" s="458" t="s">
        <v>324</v>
      </c>
      <c r="AC11" s="458" t="s">
        <v>325</v>
      </c>
      <c r="AD11" s="458" t="s">
        <v>326</v>
      </c>
      <c r="AE11" s="458" t="s">
        <v>327</v>
      </c>
      <c r="AF11" s="458" t="s">
        <v>328</v>
      </c>
      <c r="AG11" s="458" t="s">
        <v>329</v>
      </c>
      <c r="AH11" s="458" t="s">
        <v>330</v>
      </c>
      <c r="AI11" s="458" t="s">
        <v>331</v>
      </c>
      <c r="AJ11" s="458" t="s">
        <v>332</v>
      </c>
      <c r="AK11" s="458" t="s">
        <v>333</v>
      </c>
      <c r="AL11" s="458" t="s">
        <v>334</v>
      </c>
      <c r="AM11" s="458" t="s">
        <v>335</v>
      </c>
      <c r="AN11" s="458" t="s">
        <v>336</v>
      </c>
      <c r="AO11" s="458" t="s">
        <v>337</v>
      </c>
      <c r="AP11" s="458" t="s">
        <v>338</v>
      </c>
      <c r="AQ11" s="458" t="s">
        <v>339</v>
      </c>
      <c r="AR11" s="458" t="s">
        <v>340</v>
      </c>
      <c r="AS11" s="458" t="s">
        <v>341</v>
      </c>
      <c r="AT11" s="458" t="s">
        <v>342</v>
      </c>
      <c r="AU11" s="458" t="s">
        <v>343</v>
      </c>
      <c r="AV11" s="458" t="s">
        <v>344</v>
      </c>
      <c r="AW11" s="458" t="s">
        <v>345</v>
      </c>
      <c r="AX11" s="70"/>
      <c r="AY11" s="456" t="s">
        <v>304</v>
      </c>
      <c r="AZ11" s="456" t="s">
        <v>351</v>
      </c>
      <c r="BA11" s="456" t="s">
        <v>352</v>
      </c>
      <c r="BB11" s="456" t="s">
        <v>353</v>
      </c>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c r="KE11" s="70"/>
      <c r="KF11" s="70"/>
      <c r="KG11" s="70"/>
      <c r="KH11" s="70"/>
      <c r="KI11" s="70"/>
      <c r="KJ11" s="70"/>
      <c r="KK11" s="70"/>
      <c r="KL11" s="70"/>
      <c r="KM11" s="70"/>
      <c r="KN11" s="70"/>
      <c r="KO11" s="70"/>
      <c r="KP11" s="70"/>
      <c r="KQ11" s="70"/>
      <c r="KR11" s="70"/>
      <c r="KS11" s="70"/>
      <c r="KT11" s="70"/>
      <c r="KU11" s="70"/>
      <c r="KV11" s="70"/>
      <c r="KW11" s="70"/>
      <c r="KX11" s="70"/>
      <c r="KY11" s="70"/>
      <c r="KZ11" s="70"/>
      <c r="LA11" s="70"/>
      <c r="LB11" s="70"/>
      <c r="LC11" s="70"/>
      <c r="LD11" s="70"/>
      <c r="LE11" s="70"/>
      <c r="LF11" s="70"/>
      <c r="LG11" s="70"/>
      <c r="LH11" s="70"/>
      <c r="LI11" s="70"/>
      <c r="LJ11" s="70"/>
      <c r="LK11" s="70"/>
      <c r="LL11" s="70"/>
      <c r="LM11" s="70"/>
      <c r="LN11" s="70"/>
      <c r="LO11" s="70"/>
      <c r="LP11" s="70"/>
      <c r="LQ11" s="70"/>
      <c r="LR11" s="70"/>
      <c r="LS11" s="70"/>
      <c r="LT11" s="70"/>
      <c r="LU11" s="70"/>
      <c r="LV11" s="70"/>
      <c r="LW11" s="70"/>
      <c r="LX11" s="70"/>
      <c r="LY11" s="70"/>
      <c r="LZ11" s="70"/>
      <c r="MA11" s="70"/>
      <c r="MB11" s="70"/>
      <c r="MC11" s="70"/>
      <c r="MD11" s="70"/>
      <c r="ME11" s="70"/>
      <c r="MF11" s="70"/>
      <c r="MG11" s="70"/>
      <c r="MH11" s="70"/>
      <c r="MI11" s="70"/>
    </row>
    <row r="12" spans="1:347" x14ac:dyDescent="0.25">
      <c r="A12" s="70"/>
      <c r="B12" s="124" t="s">
        <v>133</v>
      </c>
      <c r="C12" s="459"/>
      <c r="D12" s="459"/>
      <c r="E12" s="155"/>
      <c r="F12" s="155"/>
      <c r="G12" s="155"/>
      <c r="H12" s="125"/>
      <c r="I12" s="155">
        <v>0</v>
      </c>
      <c r="J12" s="155">
        <v>0</v>
      </c>
      <c r="K12" s="155">
        <v>0</v>
      </c>
      <c r="L12" s="155">
        <v>0</v>
      </c>
      <c r="M12" s="155">
        <v>0</v>
      </c>
      <c r="N12" s="155">
        <v>0</v>
      </c>
      <c r="O12" s="155">
        <v>0</v>
      </c>
      <c r="P12" s="155">
        <v>0</v>
      </c>
      <c r="Q12" s="155">
        <v>0</v>
      </c>
      <c r="R12" s="155">
        <v>0</v>
      </c>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70"/>
      <c r="AY12" s="460"/>
      <c r="AZ12" s="460"/>
      <c r="BA12" s="460"/>
      <c r="BB12" s="46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c r="MD12" s="70"/>
      <c r="ME12" s="70"/>
      <c r="MF12" s="70"/>
      <c r="MG12" s="70"/>
      <c r="MH12" s="70"/>
      <c r="MI12" s="70"/>
    </row>
    <row r="13" spans="1:347" x14ac:dyDescent="0.25">
      <c r="B13" s="68" t="s">
        <v>237</v>
      </c>
      <c r="C13" s="461"/>
      <c r="D13" s="461"/>
      <c r="E13" s="461"/>
      <c r="F13" s="461"/>
      <c r="G13" s="462"/>
      <c r="H13" s="463"/>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4"/>
      <c r="AW13" s="464"/>
      <c r="AX13" s="70"/>
      <c r="AY13" s="464"/>
      <c r="AZ13" s="464"/>
      <c r="BA13" s="464"/>
      <c r="BB13" s="464"/>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70"/>
      <c r="KS13" s="70"/>
      <c r="KT13" s="70"/>
      <c r="KU13" s="70"/>
      <c r="KV13" s="70"/>
      <c r="KW13" s="70"/>
      <c r="KX13" s="70"/>
      <c r="KY13" s="70"/>
      <c r="KZ13" s="70"/>
      <c r="LA13" s="70"/>
      <c r="LB13" s="70"/>
      <c r="LC13" s="70"/>
      <c r="LD13" s="70"/>
      <c r="LE13" s="70"/>
      <c r="LF13" s="70"/>
      <c r="LG13" s="70"/>
      <c r="LH13" s="70"/>
      <c r="LI13" s="70"/>
      <c r="LJ13" s="70"/>
      <c r="LK13" s="70"/>
      <c r="LL13" s="70"/>
      <c r="LM13" s="70"/>
      <c r="LN13" s="70"/>
      <c r="LO13" s="70"/>
      <c r="LP13" s="70"/>
      <c r="LQ13" s="70"/>
      <c r="LR13" s="70"/>
      <c r="LS13" s="70"/>
      <c r="LT13" s="70"/>
      <c r="LU13" s="70"/>
      <c r="LV13" s="70"/>
      <c r="LW13" s="70"/>
      <c r="LX13" s="70"/>
      <c r="LY13" s="70"/>
      <c r="LZ13" s="70"/>
      <c r="MA13" s="70"/>
      <c r="MB13" s="70"/>
      <c r="MC13" s="70"/>
      <c r="MD13" s="70"/>
      <c r="ME13" s="70"/>
      <c r="MF13" s="70"/>
      <c r="MG13" s="70"/>
      <c r="MH13" s="70"/>
      <c r="MI13" s="70"/>
    </row>
    <row r="14" spans="1:347" x14ac:dyDescent="0.25">
      <c r="B14" s="465" t="s">
        <v>287</v>
      </c>
      <c r="C14" s="466"/>
      <c r="D14" s="466"/>
      <c r="E14" s="466"/>
      <c r="F14" s="466"/>
      <c r="G14" s="466"/>
      <c r="H14" s="126"/>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7"/>
      <c r="AN14" s="467"/>
      <c r="AO14" s="467"/>
      <c r="AP14" s="467"/>
      <c r="AQ14" s="467"/>
      <c r="AR14" s="467"/>
      <c r="AS14" s="467"/>
      <c r="AT14" s="467"/>
      <c r="AU14" s="467"/>
      <c r="AV14" s="467"/>
      <c r="AW14" s="467"/>
      <c r="AX14" s="70"/>
      <c r="AY14" s="467"/>
      <c r="AZ14" s="467"/>
      <c r="BA14" s="467"/>
      <c r="BB14" s="467"/>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row>
    <row r="15" spans="1:347" s="70" customFormat="1" ht="11.25" x14ac:dyDescent="0.2">
      <c r="A15" s="130"/>
      <c r="B15" s="70" t="s">
        <v>237</v>
      </c>
      <c r="C15" s="70" t="s">
        <v>374</v>
      </c>
      <c r="D15" s="70" t="s">
        <v>375</v>
      </c>
      <c r="E15" s="506">
        <v>1</v>
      </c>
      <c r="G15" s="90">
        <v>135979</v>
      </c>
      <c r="H15" s="127">
        <v>130406</v>
      </c>
      <c r="I15" s="507">
        <v>135979</v>
      </c>
      <c r="J15" s="128">
        <v>138698.58000000002</v>
      </c>
      <c r="K15" s="128">
        <v>141472.55160000001</v>
      </c>
      <c r="L15" s="128">
        <v>144302.00263200002</v>
      </c>
      <c r="M15" s="128">
        <v>147188.04268464001</v>
      </c>
      <c r="N15" s="128">
        <v>150131.80353833281</v>
      </c>
      <c r="O15" s="128">
        <v>153134.43960909947</v>
      </c>
      <c r="P15" s="128">
        <v>156197.12840128146</v>
      </c>
      <c r="Q15" s="128">
        <v>159321.0709693071</v>
      </c>
      <c r="R15" s="128">
        <v>162507.49238869324</v>
      </c>
      <c r="S15" s="128">
        <v>165757.6422364671</v>
      </c>
      <c r="T15" s="128">
        <v>169072.79508119644</v>
      </c>
      <c r="U15" s="128">
        <v>172454.25098282038</v>
      </c>
      <c r="V15" s="128">
        <v>175903.33600247678</v>
      </c>
      <c r="W15" s="128">
        <v>179421.40272252631</v>
      </c>
      <c r="X15" s="128">
        <v>183009.83077697683</v>
      </c>
      <c r="Y15" s="128">
        <v>186670.02739251638</v>
      </c>
      <c r="Z15" s="128">
        <v>190403.4279403667</v>
      </c>
      <c r="AA15" s="128">
        <v>194211.49649917404</v>
      </c>
      <c r="AB15" s="128">
        <v>198095.72642915751</v>
      </c>
      <c r="AC15" s="128">
        <v>202057.64095774066</v>
      </c>
      <c r="AD15" s="128">
        <v>206098.79377689547</v>
      </c>
      <c r="AE15" s="128">
        <v>210220.76965243337</v>
      </c>
      <c r="AF15" s="128">
        <v>214425.18504548204</v>
      </c>
      <c r="AG15" s="128">
        <v>218713.68874639168</v>
      </c>
      <c r="AH15" s="128">
        <v>223087.96252131951</v>
      </c>
      <c r="AI15" s="128">
        <v>227549.72177174591</v>
      </c>
      <c r="AJ15" s="128">
        <v>232100.71620718084</v>
      </c>
      <c r="AK15" s="128">
        <v>236742.73053132446</v>
      </c>
      <c r="AL15" s="128">
        <v>241477.58514195096</v>
      </c>
      <c r="AM15" s="128">
        <v>246307.13684478999</v>
      </c>
      <c r="AN15" s="128">
        <v>251233.27958168578</v>
      </c>
      <c r="AO15" s="128">
        <v>256257.94517331952</v>
      </c>
      <c r="AP15" s="128">
        <v>261383.10407678591</v>
      </c>
      <c r="AQ15" s="128">
        <v>266610.76615832164</v>
      </c>
      <c r="AR15" s="128">
        <v>271942.9814814881</v>
      </c>
      <c r="AS15" s="128">
        <v>277381.84111111786</v>
      </c>
      <c r="AT15" s="128">
        <v>282929.47793334024</v>
      </c>
      <c r="AU15" s="128">
        <v>288588.06749200705</v>
      </c>
      <c r="AV15" s="128">
        <v>294359.82884184719</v>
      </c>
      <c r="AW15" s="128">
        <v>300247.02541868412</v>
      </c>
      <c r="AY15" s="71"/>
      <c r="AZ15" s="71"/>
      <c r="BA15" s="71"/>
      <c r="BB15" s="71">
        <v>-135979</v>
      </c>
      <c r="BD15" s="78"/>
      <c r="BE15" s="78"/>
    </row>
    <row r="16" spans="1:347" s="70" customFormat="1" ht="11.25" x14ac:dyDescent="0.2">
      <c r="A16" s="130"/>
      <c r="B16" s="70" t="s">
        <v>237</v>
      </c>
      <c r="C16" s="70" t="s">
        <v>376</v>
      </c>
      <c r="D16" s="70" t="s">
        <v>377</v>
      </c>
      <c r="E16" s="506">
        <v>1</v>
      </c>
      <c r="G16" s="90">
        <v>111458</v>
      </c>
      <c r="H16" s="127">
        <v>108114</v>
      </c>
      <c r="I16" s="507">
        <v>111458</v>
      </c>
      <c r="J16" s="128">
        <v>113687.16</v>
      </c>
      <c r="K16" s="128">
        <v>115960.9032</v>
      </c>
      <c r="L16" s="128">
        <v>118280.121264</v>
      </c>
      <c r="M16" s="128">
        <v>120645.72368928</v>
      </c>
      <c r="N16" s="128">
        <v>123058.6381630656</v>
      </c>
      <c r="O16" s="128">
        <v>125519.81092632691</v>
      </c>
      <c r="P16" s="128">
        <v>128030.20714485346</v>
      </c>
      <c r="Q16" s="128">
        <v>130590.81128775053</v>
      </c>
      <c r="R16" s="128">
        <v>133202.62751350555</v>
      </c>
      <c r="S16" s="128">
        <v>135866.68006377565</v>
      </c>
      <c r="T16" s="128">
        <v>138584.01366505117</v>
      </c>
      <c r="U16" s="128">
        <v>141355.6939383522</v>
      </c>
      <c r="V16" s="128">
        <v>144182.80781711923</v>
      </c>
      <c r="W16" s="128">
        <v>147066.46397346162</v>
      </c>
      <c r="X16" s="128">
        <v>150007.79325293086</v>
      </c>
      <c r="Y16" s="128">
        <v>153007.94911798948</v>
      </c>
      <c r="Z16" s="128">
        <v>156068.10810034929</v>
      </c>
      <c r="AA16" s="128">
        <v>159189.47026235628</v>
      </c>
      <c r="AB16" s="128">
        <v>162373.25966760342</v>
      </c>
      <c r="AC16" s="128">
        <v>165620.7248609555</v>
      </c>
      <c r="AD16" s="128">
        <v>168933.13935817461</v>
      </c>
      <c r="AE16" s="128">
        <v>172311.80214533809</v>
      </c>
      <c r="AF16" s="128">
        <v>175758.03818824486</v>
      </c>
      <c r="AG16" s="128">
        <v>179273.19895200976</v>
      </c>
      <c r="AH16" s="128">
        <v>182858.66293104994</v>
      </c>
      <c r="AI16" s="128">
        <v>186515.83618967095</v>
      </c>
      <c r="AJ16" s="128">
        <v>190246.15291346438</v>
      </c>
      <c r="AK16" s="128">
        <v>194051.07597173366</v>
      </c>
      <c r="AL16" s="128">
        <v>197932.09749116833</v>
      </c>
      <c r="AM16" s="128">
        <v>201890.73944099169</v>
      </c>
      <c r="AN16" s="128">
        <v>205928.55422981153</v>
      </c>
      <c r="AO16" s="128">
        <v>210047.12531440778</v>
      </c>
      <c r="AP16" s="128">
        <v>214248.06782069593</v>
      </c>
      <c r="AQ16" s="128">
        <v>218533.02917710986</v>
      </c>
      <c r="AR16" s="128">
        <v>222903.68976065205</v>
      </c>
      <c r="AS16" s="128">
        <v>227361.76355586509</v>
      </c>
      <c r="AT16" s="128">
        <v>231908.9988269824</v>
      </c>
      <c r="AU16" s="128">
        <v>236547.17880352205</v>
      </c>
      <c r="AV16" s="128">
        <v>241278.1223795925</v>
      </c>
      <c r="AW16" s="128">
        <v>246103.68482718436</v>
      </c>
      <c r="AY16" s="71"/>
      <c r="AZ16" s="71"/>
      <c r="BA16" s="71"/>
      <c r="BB16" s="71">
        <v>-111458</v>
      </c>
      <c r="BD16" s="78"/>
      <c r="BE16" s="78"/>
    </row>
    <row r="17" spans="1:57" s="70" customFormat="1" ht="11.25" x14ac:dyDescent="0.2">
      <c r="A17" s="130"/>
      <c r="B17" s="70" t="s">
        <v>237</v>
      </c>
      <c r="C17" s="70" t="s">
        <v>376</v>
      </c>
      <c r="D17" s="70" t="s">
        <v>378</v>
      </c>
      <c r="E17" s="506">
        <v>1</v>
      </c>
      <c r="G17" s="90">
        <v>111458</v>
      </c>
      <c r="H17" s="127">
        <v>108114</v>
      </c>
      <c r="I17" s="508">
        <v>0</v>
      </c>
      <c r="J17" s="128">
        <v>0</v>
      </c>
      <c r="K17" s="128">
        <v>0</v>
      </c>
      <c r="L17" s="128">
        <v>0</v>
      </c>
      <c r="M17" s="128">
        <v>0</v>
      </c>
      <c r="N17" s="128">
        <v>0</v>
      </c>
      <c r="O17" s="128">
        <v>0</v>
      </c>
      <c r="P17" s="128">
        <v>0</v>
      </c>
      <c r="Q17" s="128">
        <v>0</v>
      </c>
      <c r="R17" s="128">
        <v>0</v>
      </c>
      <c r="S17" s="128">
        <v>0</v>
      </c>
      <c r="T17" s="128">
        <v>0</v>
      </c>
      <c r="U17" s="128">
        <v>0</v>
      </c>
      <c r="V17" s="128">
        <v>0</v>
      </c>
      <c r="W17" s="128">
        <v>0</v>
      </c>
      <c r="X17" s="128">
        <v>0</v>
      </c>
      <c r="Y17" s="128">
        <v>0</v>
      </c>
      <c r="Z17" s="128">
        <v>0</v>
      </c>
      <c r="AA17" s="128">
        <v>0</v>
      </c>
      <c r="AB17" s="128">
        <v>0</v>
      </c>
      <c r="AC17" s="128">
        <v>0</v>
      </c>
      <c r="AD17" s="128">
        <v>0</v>
      </c>
      <c r="AE17" s="128">
        <v>0</v>
      </c>
      <c r="AF17" s="128">
        <v>0</v>
      </c>
      <c r="AG17" s="128">
        <v>0</v>
      </c>
      <c r="AH17" s="128">
        <v>0</v>
      </c>
      <c r="AI17" s="128">
        <v>0</v>
      </c>
      <c r="AJ17" s="128">
        <v>0</v>
      </c>
      <c r="AK17" s="128">
        <v>0</v>
      </c>
      <c r="AL17" s="128">
        <v>0</v>
      </c>
      <c r="AM17" s="128">
        <v>0</v>
      </c>
      <c r="AN17" s="128">
        <v>0</v>
      </c>
      <c r="AO17" s="128">
        <v>0</v>
      </c>
      <c r="AP17" s="128">
        <v>0</v>
      </c>
      <c r="AQ17" s="128">
        <v>0</v>
      </c>
      <c r="AR17" s="128">
        <v>0</v>
      </c>
      <c r="AS17" s="128">
        <v>0</v>
      </c>
      <c r="AT17" s="128">
        <v>0</v>
      </c>
      <c r="AU17" s="128">
        <v>0</v>
      </c>
      <c r="AV17" s="128">
        <v>0</v>
      </c>
      <c r="AW17" s="128">
        <v>0</v>
      </c>
      <c r="AY17" s="71"/>
      <c r="AZ17" s="71"/>
      <c r="BA17" s="71"/>
      <c r="BB17" s="71">
        <v>0</v>
      </c>
      <c r="BD17" s="78"/>
      <c r="BE17" s="78"/>
    </row>
    <row r="18" spans="1:57" s="70" customFormat="1" ht="11.25" x14ac:dyDescent="0.2">
      <c r="A18" s="130"/>
      <c r="B18" s="91" t="s">
        <v>288</v>
      </c>
      <c r="C18" s="91"/>
      <c r="D18" s="91"/>
      <c r="E18" s="509"/>
      <c r="F18" s="91"/>
      <c r="G18" s="95"/>
      <c r="H18" s="468"/>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BD18" s="78"/>
      <c r="BE18" s="78"/>
    </row>
    <row r="19" spans="1:57" s="70" customFormat="1" ht="11.25" x14ac:dyDescent="0.2">
      <c r="A19" s="130"/>
      <c r="B19" s="470" t="s">
        <v>289</v>
      </c>
      <c r="C19" s="470"/>
      <c r="D19" s="470"/>
      <c r="E19" s="510"/>
      <c r="F19" s="470"/>
      <c r="G19" s="471"/>
      <c r="H19" s="472">
        <v>3</v>
      </c>
      <c r="I19" s="473">
        <v>2</v>
      </c>
      <c r="J19" s="473">
        <v>2</v>
      </c>
      <c r="K19" s="473">
        <v>2</v>
      </c>
      <c r="L19" s="473">
        <v>2</v>
      </c>
      <c r="M19" s="473">
        <v>2</v>
      </c>
      <c r="N19" s="473">
        <v>2</v>
      </c>
      <c r="O19" s="473">
        <v>2</v>
      </c>
      <c r="P19" s="473">
        <v>2</v>
      </c>
      <c r="Q19" s="473">
        <v>2</v>
      </c>
      <c r="R19" s="473">
        <v>2</v>
      </c>
      <c r="S19" s="473">
        <v>2</v>
      </c>
      <c r="T19" s="473">
        <v>2</v>
      </c>
      <c r="U19" s="473">
        <v>2</v>
      </c>
      <c r="V19" s="473">
        <v>2</v>
      </c>
      <c r="W19" s="473">
        <v>2</v>
      </c>
      <c r="X19" s="473">
        <v>2</v>
      </c>
      <c r="Y19" s="473">
        <v>2</v>
      </c>
      <c r="Z19" s="473">
        <v>2</v>
      </c>
      <c r="AA19" s="473">
        <v>2</v>
      </c>
      <c r="AB19" s="473">
        <v>2</v>
      </c>
      <c r="AC19" s="473">
        <v>2</v>
      </c>
      <c r="AD19" s="473">
        <v>2</v>
      </c>
      <c r="AE19" s="473">
        <v>2</v>
      </c>
      <c r="AF19" s="473">
        <v>2</v>
      </c>
      <c r="AG19" s="473">
        <v>2</v>
      </c>
      <c r="AH19" s="473">
        <v>2</v>
      </c>
      <c r="AI19" s="473">
        <v>2</v>
      </c>
      <c r="AJ19" s="473">
        <v>2</v>
      </c>
      <c r="AK19" s="473">
        <v>2</v>
      </c>
      <c r="AL19" s="473">
        <v>2</v>
      </c>
      <c r="AM19" s="473">
        <v>2</v>
      </c>
      <c r="AN19" s="473">
        <v>2</v>
      </c>
      <c r="AO19" s="473">
        <v>2</v>
      </c>
      <c r="AP19" s="473">
        <v>2</v>
      </c>
      <c r="AQ19" s="473">
        <v>2</v>
      </c>
      <c r="AR19" s="473">
        <v>2</v>
      </c>
      <c r="AS19" s="473">
        <v>2</v>
      </c>
      <c r="AT19" s="473">
        <v>2</v>
      </c>
      <c r="AU19" s="473">
        <v>2</v>
      </c>
      <c r="AV19" s="473">
        <v>2</v>
      </c>
      <c r="AW19" s="473">
        <v>2</v>
      </c>
      <c r="BD19" s="78"/>
      <c r="BE19" s="78"/>
    </row>
    <row r="20" spans="1:57" s="70" customFormat="1" ht="11.25" x14ac:dyDescent="0.2">
      <c r="A20" s="130"/>
      <c r="B20" s="91" t="s">
        <v>290</v>
      </c>
      <c r="C20" s="91"/>
      <c r="D20" s="91"/>
      <c r="E20" s="509"/>
      <c r="F20" s="91"/>
      <c r="G20" s="95"/>
      <c r="H20" s="474">
        <v>108.66666666666667</v>
      </c>
      <c r="I20" s="376">
        <v>163</v>
      </c>
      <c r="J20" s="376">
        <v>163</v>
      </c>
      <c r="K20" s="376">
        <v>163</v>
      </c>
      <c r="L20" s="376">
        <v>163</v>
      </c>
      <c r="M20" s="376">
        <v>163</v>
      </c>
      <c r="N20" s="376">
        <v>163</v>
      </c>
      <c r="O20" s="376">
        <v>163</v>
      </c>
      <c r="P20" s="376">
        <v>163</v>
      </c>
      <c r="Q20" s="376">
        <v>163</v>
      </c>
      <c r="R20" s="376">
        <v>163</v>
      </c>
      <c r="S20" s="376">
        <v>163</v>
      </c>
      <c r="T20" s="376">
        <v>163</v>
      </c>
      <c r="U20" s="376">
        <v>163</v>
      </c>
      <c r="V20" s="376">
        <v>163</v>
      </c>
      <c r="W20" s="376">
        <v>163</v>
      </c>
      <c r="X20" s="376">
        <v>163</v>
      </c>
      <c r="Y20" s="376">
        <v>163</v>
      </c>
      <c r="Z20" s="376">
        <v>163</v>
      </c>
      <c r="AA20" s="376">
        <v>163</v>
      </c>
      <c r="AB20" s="376">
        <v>163</v>
      </c>
      <c r="AC20" s="376">
        <v>163</v>
      </c>
      <c r="AD20" s="376">
        <v>163</v>
      </c>
      <c r="AE20" s="376">
        <v>163</v>
      </c>
      <c r="AF20" s="376">
        <v>163</v>
      </c>
      <c r="AG20" s="376">
        <v>163</v>
      </c>
      <c r="AH20" s="376">
        <v>163</v>
      </c>
      <c r="AI20" s="376">
        <v>163</v>
      </c>
      <c r="AJ20" s="376">
        <v>163</v>
      </c>
      <c r="AK20" s="376">
        <v>163</v>
      </c>
      <c r="AL20" s="376">
        <v>163</v>
      </c>
      <c r="AM20" s="376">
        <v>163</v>
      </c>
      <c r="AN20" s="376">
        <v>163</v>
      </c>
      <c r="AO20" s="376">
        <v>163</v>
      </c>
      <c r="AP20" s="376">
        <v>163</v>
      </c>
      <c r="AQ20" s="376">
        <v>163</v>
      </c>
      <c r="AR20" s="376">
        <v>163</v>
      </c>
      <c r="AS20" s="376">
        <v>163</v>
      </c>
      <c r="AT20" s="376">
        <v>163</v>
      </c>
      <c r="AU20" s="376">
        <v>163</v>
      </c>
      <c r="AV20" s="376">
        <v>163</v>
      </c>
      <c r="AW20" s="376">
        <v>163</v>
      </c>
      <c r="BD20" s="78"/>
      <c r="BE20" s="78"/>
    </row>
    <row r="21" spans="1:57" s="70" customFormat="1" ht="11.25" x14ac:dyDescent="0.2">
      <c r="A21" s="130"/>
      <c r="E21" s="511"/>
      <c r="G21" s="90"/>
      <c r="H21" s="129"/>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BD21" s="78"/>
      <c r="BE21" s="78"/>
    </row>
    <row r="22" spans="1:57" s="70" customFormat="1" ht="12.75" x14ac:dyDescent="0.2">
      <c r="A22" s="130"/>
      <c r="B22" s="68" t="s">
        <v>238</v>
      </c>
      <c r="C22" s="461"/>
      <c r="D22" s="461"/>
      <c r="E22" s="512"/>
      <c r="F22" s="461"/>
      <c r="G22" s="462"/>
      <c r="H22" s="463"/>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Y22" s="464"/>
      <c r="AZ22" s="464"/>
      <c r="BA22" s="464"/>
      <c r="BB22" s="464"/>
      <c r="BD22" s="78"/>
      <c r="BE22" s="78"/>
    </row>
    <row r="23" spans="1:57" s="70" customFormat="1" ht="12.75" x14ac:dyDescent="0.2">
      <c r="A23" s="130"/>
      <c r="B23" s="465" t="s">
        <v>291</v>
      </c>
      <c r="C23" s="466"/>
      <c r="D23" s="466"/>
      <c r="E23" s="513"/>
      <c r="F23" s="466"/>
      <c r="G23" s="466"/>
      <c r="H23" s="126"/>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Y23" s="467"/>
      <c r="AZ23" s="467"/>
      <c r="BA23" s="467"/>
      <c r="BB23" s="467"/>
      <c r="BD23" s="78"/>
      <c r="BE23" s="78"/>
    </row>
    <row r="24" spans="1:57" s="70" customFormat="1" ht="11.25" x14ac:dyDescent="0.2">
      <c r="A24" s="130"/>
      <c r="B24" s="70" t="s">
        <v>238</v>
      </c>
      <c r="C24" s="70" t="s">
        <v>379</v>
      </c>
      <c r="D24" s="70" t="s">
        <v>380</v>
      </c>
      <c r="E24" s="506">
        <v>1</v>
      </c>
      <c r="G24" s="90">
        <v>59794</v>
      </c>
      <c r="H24" s="127">
        <v>57665</v>
      </c>
      <c r="I24" s="507">
        <v>59794</v>
      </c>
      <c r="J24" s="135">
        <v>60989.880000000005</v>
      </c>
      <c r="K24" s="135">
        <v>62209.677600000003</v>
      </c>
      <c r="L24" s="135">
        <v>63453.871152000007</v>
      </c>
      <c r="M24" s="135">
        <v>64722.948575040005</v>
      </c>
      <c r="N24" s="135">
        <v>66017.40754654081</v>
      </c>
      <c r="O24" s="128">
        <v>67337.755697471628</v>
      </c>
      <c r="P24" s="128">
        <v>68684.51081142106</v>
      </c>
      <c r="Q24" s="128">
        <v>70058.201027649484</v>
      </c>
      <c r="R24" s="128">
        <v>71459.365048202468</v>
      </c>
      <c r="S24" s="128">
        <v>72888.552349166523</v>
      </c>
      <c r="T24" s="128">
        <v>74346.323396149848</v>
      </c>
      <c r="U24" s="128">
        <v>75833.249864072845</v>
      </c>
      <c r="V24" s="128">
        <v>77349.914861354308</v>
      </c>
      <c r="W24" s="128">
        <v>78896.913158581388</v>
      </c>
      <c r="X24" s="128">
        <v>80474.851421753017</v>
      </c>
      <c r="Y24" s="128">
        <v>82084.348450188074</v>
      </c>
      <c r="Z24" s="128">
        <v>83726.03541919183</v>
      </c>
      <c r="AA24" s="128">
        <v>85400.556127575663</v>
      </c>
      <c r="AB24" s="128">
        <v>87108.567250127177</v>
      </c>
      <c r="AC24" s="128">
        <v>88850.738595129718</v>
      </c>
      <c r="AD24" s="128">
        <v>90627.753367032317</v>
      </c>
      <c r="AE24" s="128">
        <v>92440.308434372972</v>
      </c>
      <c r="AF24" s="128">
        <v>94289.114603060429</v>
      </c>
      <c r="AG24" s="128">
        <v>96174.896895121637</v>
      </c>
      <c r="AH24" s="128">
        <v>98098.394833024067</v>
      </c>
      <c r="AI24" s="128">
        <v>100060.36272968455</v>
      </c>
      <c r="AJ24" s="128">
        <v>102061.56998427825</v>
      </c>
      <c r="AK24" s="128">
        <v>104102.80138396382</v>
      </c>
      <c r="AL24" s="128">
        <v>106184.8574116431</v>
      </c>
      <c r="AM24" s="128">
        <v>108308.55455987596</v>
      </c>
      <c r="AN24" s="128">
        <v>110474.72565107349</v>
      </c>
      <c r="AO24" s="128">
        <v>112684.22016409496</v>
      </c>
      <c r="AP24" s="128">
        <v>114937.90456737687</v>
      </c>
      <c r="AQ24" s="128">
        <v>117236.66265872441</v>
      </c>
      <c r="AR24" s="128">
        <v>119581.3959118989</v>
      </c>
      <c r="AS24" s="128">
        <v>121973.02383013688</v>
      </c>
      <c r="AT24" s="128">
        <v>124412.48430673961</v>
      </c>
      <c r="AU24" s="128">
        <v>126900.7339928744</v>
      </c>
      <c r="AV24" s="128">
        <v>129438.74867273189</v>
      </c>
      <c r="AW24" s="128">
        <v>132027.52364618654</v>
      </c>
      <c r="BB24" s="71">
        <v>-59794</v>
      </c>
      <c r="BD24" s="78"/>
      <c r="BE24" s="78"/>
    </row>
    <row r="25" spans="1:57" s="70" customFormat="1" ht="11.25" x14ac:dyDescent="0.2">
      <c r="A25" s="130"/>
      <c r="B25" s="70" t="s">
        <v>238</v>
      </c>
      <c r="C25" s="514" t="s">
        <v>379</v>
      </c>
      <c r="D25" s="514" t="s">
        <v>381</v>
      </c>
      <c r="E25" s="506">
        <v>1</v>
      </c>
      <c r="G25" s="90">
        <v>90646.38</v>
      </c>
      <c r="H25" s="127">
        <v>88869</v>
      </c>
      <c r="I25" s="515">
        <v>75000</v>
      </c>
      <c r="J25" s="135">
        <v>76500</v>
      </c>
      <c r="K25" s="135">
        <v>78030</v>
      </c>
      <c r="L25" s="135">
        <v>79590.600000000006</v>
      </c>
      <c r="M25" s="135">
        <v>81182.412000000011</v>
      </c>
      <c r="N25" s="135">
        <v>82806.060240000006</v>
      </c>
      <c r="O25" s="128">
        <v>84462.181444800008</v>
      </c>
      <c r="P25" s="128">
        <v>86151.425073696009</v>
      </c>
      <c r="Q25" s="128">
        <v>87874.45357516993</v>
      </c>
      <c r="R25" s="128">
        <v>89631.942646673328</v>
      </c>
      <c r="S25" s="128">
        <v>91424.581499606793</v>
      </c>
      <c r="T25" s="128">
        <v>93253.073129598924</v>
      </c>
      <c r="U25" s="128">
        <v>95118.134592190909</v>
      </c>
      <c r="V25" s="128">
        <v>97020.497284034733</v>
      </c>
      <c r="W25" s="128">
        <v>98960.907229715434</v>
      </c>
      <c r="X25" s="128">
        <v>100940.12537430975</v>
      </c>
      <c r="Y25" s="128">
        <v>102958.92788179594</v>
      </c>
      <c r="Z25" s="128">
        <v>105018.10643943187</v>
      </c>
      <c r="AA25" s="128">
        <v>107118.4685682205</v>
      </c>
      <c r="AB25" s="128">
        <v>109260.83793958492</v>
      </c>
      <c r="AC25" s="128">
        <v>111446.05469837663</v>
      </c>
      <c r="AD25" s="128">
        <v>113674.97579234416</v>
      </c>
      <c r="AE25" s="128">
        <v>115948.47530819105</v>
      </c>
      <c r="AF25" s="128">
        <v>118267.44481435487</v>
      </c>
      <c r="AG25" s="128">
        <v>120632.79371064197</v>
      </c>
      <c r="AH25" s="128">
        <v>123045.44958485481</v>
      </c>
      <c r="AI25" s="128">
        <v>125506.35857655191</v>
      </c>
      <c r="AJ25" s="128">
        <v>128016.48574808295</v>
      </c>
      <c r="AK25" s="128">
        <v>130576.81546304461</v>
      </c>
      <c r="AL25" s="128">
        <v>133188.3517723055</v>
      </c>
      <c r="AM25" s="128">
        <v>135852.1188077516</v>
      </c>
      <c r="AN25" s="128">
        <v>138569.16118390663</v>
      </c>
      <c r="AO25" s="128">
        <v>141340.54440758476</v>
      </c>
      <c r="AP25" s="128">
        <v>144167.35529573646</v>
      </c>
      <c r="AQ25" s="128">
        <v>147050.70240165119</v>
      </c>
      <c r="AR25" s="128">
        <v>149991.7164496842</v>
      </c>
      <c r="AS25" s="128">
        <v>152991.55077867789</v>
      </c>
      <c r="AT25" s="128">
        <v>156051.38179425144</v>
      </c>
      <c r="AU25" s="128">
        <v>159172.40943013647</v>
      </c>
      <c r="AV25" s="128">
        <v>162355.85761873919</v>
      </c>
      <c r="AW25" s="128">
        <v>165602.97477111398</v>
      </c>
      <c r="BB25" s="71">
        <v>-75000</v>
      </c>
      <c r="BD25" s="78"/>
      <c r="BE25" s="78"/>
    </row>
    <row r="26" spans="1:57" s="70" customFormat="1" ht="11.25" x14ac:dyDescent="0.2">
      <c r="A26" s="130"/>
      <c r="B26" s="70" t="s">
        <v>238</v>
      </c>
      <c r="C26" s="70" t="s">
        <v>379</v>
      </c>
      <c r="D26" s="70" t="s">
        <v>382</v>
      </c>
      <c r="E26" s="506">
        <v>1</v>
      </c>
      <c r="G26" s="90">
        <v>66724</v>
      </c>
      <c r="H26" s="127">
        <v>64027</v>
      </c>
      <c r="I26" s="507">
        <v>66724</v>
      </c>
      <c r="J26" s="135">
        <v>68058.48</v>
      </c>
      <c r="K26" s="135">
        <v>69419.649600000004</v>
      </c>
      <c r="L26" s="135">
        <v>70808.042592000013</v>
      </c>
      <c r="M26" s="135">
        <v>72224.203443840015</v>
      </c>
      <c r="N26" s="135">
        <v>73668.687512716817</v>
      </c>
      <c r="O26" s="128">
        <v>75142.061262971154</v>
      </c>
      <c r="P26" s="128">
        <v>76644.902488230582</v>
      </c>
      <c r="Q26" s="128">
        <v>78177.800537995194</v>
      </c>
      <c r="R26" s="128">
        <v>79741.356548755095</v>
      </c>
      <c r="S26" s="128">
        <v>81336.183679730195</v>
      </c>
      <c r="T26" s="128">
        <v>82962.907353324801</v>
      </c>
      <c r="U26" s="128">
        <v>84622.165500391304</v>
      </c>
      <c r="V26" s="128">
        <v>86314.608810399135</v>
      </c>
      <c r="W26" s="128">
        <v>88040.900986607114</v>
      </c>
      <c r="X26" s="128">
        <v>89801.719006339263</v>
      </c>
      <c r="Y26" s="128">
        <v>91597.753386466051</v>
      </c>
      <c r="Z26" s="128">
        <v>93429.708454195366</v>
      </c>
      <c r="AA26" s="128">
        <v>95298.302623279276</v>
      </c>
      <c r="AB26" s="128">
        <v>97204.268675744868</v>
      </c>
      <c r="AC26" s="128">
        <v>99148.354049259768</v>
      </c>
      <c r="AD26" s="128">
        <v>101131.32113024496</v>
      </c>
      <c r="AE26" s="128">
        <v>103153.94755284986</v>
      </c>
      <c r="AF26" s="128">
        <v>105217.02650390686</v>
      </c>
      <c r="AG26" s="128">
        <v>107321.36703398501</v>
      </c>
      <c r="AH26" s="128">
        <v>109467.79437466471</v>
      </c>
      <c r="AI26" s="128">
        <v>111657.150262158</v>
      </c>
      <c r="AJ26" s="128">
        <v>113890.29326740117</v>
      </c>
      <c r="AK26" s="128">
        <v>116168.09913274919</v>
      </c>
      <c r="AL26" s="128">
        <v>118491.46111540418</v>
      </c>
      <c r="AM26" s="128">
        <v>120861.29033771226</v>
      </c>
      <c r="AN26" s="128">
        <v>123278.5161444665</v>
      </c>
      <c r="AO26" s="128">
        <v>125744.08646735582</v>
      </c>
      <c r="AP26" s="128">
        <v>128258.96819670295</v>
      </c>
      <c r="AQ26" s="128">
        <v>130824.14756063701</v>
      </c>
      <c r="AR26" s="128">
        <v>133440.63051184974</v>
      </c>
      <c r="AS26" s="128">
        <v>136109.44312208673</v>
      </c>
      <c r="AT26" s="128">
        <v>138831.63198452847</v>
      </c>
      <c r="AU26" s="128">
        <v>141608.26462421904</v>
      </c>
      <c r="AV26" s="128">
        <v>144440.42991670343</v>
      </c>
      <c r="AW26" s="128">
        <v>147329.23851503749</v>
      </c>
      <c r="BB26" s="71">
        <v>-66724</v>
      </c>
      <c r="BD26" s="78"/>
      <c r="BE26" s="78"/>
    </row>
    <row r="27" spans="1:57" s="70" customFormat="1" ht="11.25" x14ac:dyDescent="0.2">
      <c r="A27" s="130"/>
      <c r="B27" s="70" t="s">
        <v>238</v>
      </c>
      <c r="C27" s="70" t="s">
        <v>379</v>
      </c>
      <c r="D27" s="70" t="s">
        <v>383</v>
      </c>
      <c r="E27" s="506">
        <v>1</v>
      </c>
      <c r="G27" s="90">
        <v>64027</v>
      </c>
      <c r="H27" s="127">
        <v>61903</v>
      </c>
      <c r="I27" s="507">
        <v>64027</v>
      </c>
      <c r="J27" s="135">
        <v>65307.54</v>
      </c>
      <c r="K27" s="135">
        <v>66613.690799999997</v>
      </c>
      <c r="L27" s="135">
        <v>67945.964615999997</v>
      </c>
      <c r="M27" s="135">
        <v>69304.88390832</v>
      </c>
      <c r="N27" s="135">
        <v>70690.981586486407</v>
      </c>
      <c r="O27" s="128">
        <v>72104.801218216133</v>
      </c>
      <c r="P27" s="128">
        <v>73546.897242580453</v>
      </c>
      <c r="Q27" s="128">
        <v>75017.835187432065</v>
      </c>
      <c r="R27" s="128">
        <v>76518.191891180701</v>
      </c>
      <c r="S27" s="128">
        <v>78048.555729004322</v>
      </c>
      <c r="T27" s="128">
        <v>79609.526843584405</v>
      </c>
      <c r="U27" s="128">
        <v>81201.717380456088</v>
      </c>
      <c r="V27" s="128">
        <v>82825.75172806521</v>
      </c>
      <c r="W27" s="128">
        <v>84482.266762626517</v>
      </c>
      <c r="X27" s="128">
        <v>86171.912097879045</v>
      </c>
      <c r="Y27" s="128">
        <v>87895.35033983663</v>
      </c>
      <c r="Z27" s="128">
        <v>89653.257346633371</v>
      </c>
      <c r="AA27" s="128">
        <v>91446.32249356604</v>
      </c>
      <c r="AB27" s="128">
        <v>93275.248943437357</v>
      </c>
      <c r="AC27" s="128">
        <v>95140.753922306103</v>
      </c>
      <c r="AD27" s="128">
        <v>97043.569000752221</v>
      </c>
      <c r="AE27" s="128">
        <v>98984.440380767264</v>
      </c>
      <c r="AF27" s="128">
        <v>100964.12918838261</v>
      </c>
      <c r="AG27" s="128">
        <v>102983.41177215026</v>
      </c>
      <c r="AH27" s="128">
        <v>105043.08000759326</v>
      </c>
      <c r="AI27" s="128">
        <v>107143.94160774513</v>
      </c>
      <c r="AJ27" s="128">
        <v>109286.82043990004</v>
      </c>
      <c r="AK27" s="128">
        <v>111472.55684869805</v>
      </c>
      <c r="AL27" s="128">
        <v>113702.00798567201</v>
      </c>
      <c r="AM27" s="128">
        <v>115976.04814538546</v>
      </c>
      <c r="AN27" s="128">
        <v>118295.56910829317</v>
      </c>
      <c r="AO27" s="128">
        <v>120661.48049045904</v>
      </c>
      <c r="AP27" s="128">
        <v>123074.71010026823</v>
      </c>
      <c r="AQ27" s="128">
        <v>125536.2043022736</v>
      </c>
      <c r="AR27" s="128">
        <v>128046.92838831908</v>
      </c>
      <c r="AS27" s="128">
        <v>130607.86695608546</v>
      </c>
      <c r="AT27" s="128">
        <v>133220.02429520717</v>
      </c>
      <c r="AU27" s="128">
        <v>135884.42478111133</v>
      </c>
      <c r="AV27" s="128">
        <v>138602.11327673355</v>
      </c>
      <c r="AW27" s="128">
        <v>141374.15554226821</v>
      </c>
      <c r="BB27" s="71">
        <v>-64027</v>
      </c>
      <c r="BD27" s="78"/>
      <c r="BE27" s="78"/>
    </row>
    <row r="28" spans="1:57" s="70" customFormat="1" ht="11.25" x14ac:dyDescent="0.2">
      <c r="A28" s="130"/>
      <c r="B28" s="70" t="s">
        <v>238</v>
      </c>
      <c r="C28" s="70" t="s">
        <v>379</v>
      </c>
      <c r="D28" s="70" t="s">
        <v>384</v>
      </c>
      <c r="E28" s="506">
        <v>1</v>
      </c>
      <c r="G28" s="90">
        <v>69503</v>
      </c>
      <c r="H28" s="127">
        <v>66500</v>
      </c>
      <c r="I28" s="507">
        <v>69503</v>
      </c>
      <c r="J28" s="135">
        <v>70893.06</v>
      </c>
      <c r="K28" s="135">
        <v>72310.921199999997</v>
      </c>
      <c r="L28" s="135">
        <v>73757.139624000003</v>
      </c>
      <c r="M28" s="135">
        <v>75232.282416480011</v>
      </c>
      <c r="N28" s="135">
        <v>76736.928064809617</v>
      </c>
      <c r="O28" s="128">
        <v>78271.666626105813</v>
      </c>
      <c r="P28" s="128">
        <v>79837.099958627936</v>
      </c>
      <c r="Q28" s="128">
        <v>81433.841957800498</v>
      </c>
      <c r="R28" s="128">
        <v>83062.518796956516</v>
      </c>
      <c r="S28" s="128">
        <v>84723.769172895642</v>
      </c>
      <c r="T28" s="128">
        <v>86418.244556353558</v>
      </c>
      <c r="U28" s="128">
        <v>88146.60944748063</v>
      </c>
      <c r="V28" s="128">
        <v>89909.541636430251</v>
      </c>
      <c r="W28" s="128">
        <v>91707.732469158858</v>
      </c>
      <c r="X28" s="128">
        <v>93541.887118542043</v>
      </c>
      <c r="Y28" s="128">
        <v>95412.724860912887</v>
      </c>
      <c r="Z28" s="128">
        <v>97320.979358131153</v>
      </c>
      <c r="AA28" s="128">
        <v>99267.398945293782</v>
      </c>
      <c r="AB28" s="128">
        <v>101252.74692419966</v>
      </c>
      <c r="AC28" s="128">
        <v>103277.80186268366</v>
      </c>
      <c r="AD28" s="128">
        <v>105343.35789993733</v>
      </c>
      <c r="AE28" s="128">
        <v>107450.22505793607</v>
      </c>
      <c r="AF28" s="128">
        <v>109599.22955909479</v>
      </c>
      <c r="AG28" s="128">
        <v>111791.21415027669</v>
      </c>
      <c r="AH28" s="128">
        <v>114027.03843328223</v>
      </c>
      <c r="AI28" s="128">
        <v>116307.57920194787</v>
      </c>
      <c r="AJ28" s="128">
        <v>118633.73078598683</v>
      </c>
      <c r="AK28" s="128">
        <v>121006.40540170656</v>
      </c>
      <c r="AL28" s="128">
        <v>123426.53350974069</v>
      </c>
      <c r="AM28" s="128">
        <v>125895.06417993551</v>
      </c>
      <c r="AN28" s="128">
        <v>128412.96546353422</v>
      </c>
      <c r="AO28" s="128">
        <v>130981.2247728049</v>
      </c>
      <c r="AP28" s="128">
        <v>133600.84926826099</v>
      </c>
      <c r="AQ28" s="128">
        <v>136272.86625362621</v>
      </c>
      <c r="AR28" s="128">
        <v>138998.32357869874</v>
      </c>
      <c r="AS28" s="128">
        <v>141778.29005027271</v>
      </c>
      <c r="AT28" s="128">
        <v>144613.85585127817</v>
      </c>
      <c r="AU28" s="128">
        <v>147506.13296830375</v>
      </c>
      <c r="AV28" s="128">
        <v>150456.25562766983</v>
      </c>
      <c r="AW28" s="128">
        <v>153465.38074022322</v>
      </c>
      <c r="BB28" s="71">
        <v>-69503</v>
      </c>
      <c r="BD28" s="78"/>
      <c r="BE28" s="78"/>
    </row>
    <row r="29" spans="1:57" s="70" customFormat="1" ht="11.25" x14ac:dyDescent="0.2">
      <c r="A29" s="130"/>
      <c r="B29" s="70" t="s">
        <v>238</v>
      </c>
      <c r="C29" s="70" t="s">
        <v>379</v>
      </c>
      <c r="D29" s="70" t="s">
        <v>385</v>
      </c>
      <c r="E29" s="506">
        <v>1</v>
      </c>
      <c r="G29" s="90">
        <v>91935</v>
      </c>
      <c r="H29" s="127">
        <v>88869</v>
      </c>
      <c r="I29" s="507">
        <v>91935</v>
      </c>
      <c r="J29" s="135">
        <v>93773.7</v>
      </c>
      <c r="K29" s="135">
        <v>95649.173999999999</v>
      </c>
      <c r="L29" s="135">
        <v>97562.157479999994</v>
      </c>
      <c r="M29" s="135">
        <v>99513.400629600001</v>
      </c>
      <c r="N29" s="135">
        <v>101503.668642192</v>
      </c>
      <c r="O29" s="128">
        <v>103533.74201503584</v>
      </c>
      <c r="P29" s="128">
        <v>105604.41685533656</v>
      </c>
      <c r="Q29" s="128">
        <v>107716.50519244329</v>
      </c>
      <c r="R29" s="128">
        <v>109870.83529629216</v>
      </c>
      <c r="S29" s="128">
        <v>112068.25200221801</v>
      </c>
      <c r="T29" s="128">
        <v>114309.61704226237</v>
      </c>
      <c r="U29" s="128">
        <v>116595.80938310761</v>
      </c>
      <c r="V29" s="128">
        <v>118927.72557076976</v>
      </c>
      <c r="W29" s="128">
        <v>121306.28008218516</v>
      </c>
      <c r="X29" s="128">
        <v>123732.40568382887</v>
      </c>
      <c r="Y29" s="128">
        <v>126207.05379750545</v>
      </c>
      <c r="Z29" s="128">
        <v>128731.19487345556</v>
      </c>
      <c r="AA29" s="128">
        <v>131305.81877092467</v>
      </c>
      <c r="AB29" s="128">
        <v>133931.93514634317</v>
      </c>
      <c r="AC29" s="128">
        <v>136610.57384927003</v>
      </c>
      <c r="AD29" s="128">
        <v>139342.78532625543</v>
      </c>
      <c r="AE29" s="128">
        <v>142129.64103278055</v>
      </c>
      <c r="AF29" s="128">
        <v>144972.23385343616</v>
      </c>
      <c r="AG29" s="128">
        <v>147871.6785305049</v>
      </c>
      <c r="AH29" s="128">
        <v>150829.112101115</v>
      </c>
      <c r="AI29" s="128">
        <v>153845.69434313729</v>
      </c>
      <c r="AJ29" s="128">
        <v>156922.60823000004</v>
      </c>
      <c r="AK29" s="128">
        <v>160061.06039460003</v>
      </c>
      <c r="AL29" s="128">
        <v>163262.28160249203</v>
      </c>
      <c r="AM29" s="128">
        <v>166527.52723454186</v>
      </c>
      <c r="AN29" s="128">
        <v>169858.0777792327</v>
      </c>
      <c r="AO29" s="128">
        <v>173255.23933481736</v>
      </c>
      <c r="AP29" s="128">
        <v>176720.34412151371</v>
      </c>
      <c r="AQ29" s="128">
        <v>180254.75100394399</v>
      </c>
      <c r="AR29" s="128">
        <v>183859.84602402287</v>
      </c>
      <c r="AS29" s="128">
        <v>187537.04294450334</v>
      </c>
      <c r="AT29" s="128">
        <v>191287.78380339339</v>
      </c>
      <c r="AU29" s="128">
        <v>195113.53947946127</v>
      </c>
      <c r="AV29" s="128">
        <v>199015.8102690505</v>
      </c>
      <c r="AW29" s="128">
        <v>202996.12647443151</v>
      </c>
      <c r="BB29" s="71">
        <v>-91935</v>
      </c>
      <c r="BD29" s="78"/>
      <c r="BE29" s="78"/>
    </row>
    <row r="30" spans="1:57" s="70" customFormat="1" ht="11.25" x14ac:dyDescent="0.2">
      <c r="A30" s="130"/>
      <c r="B30" s="70" t="s">
        <v>238</v>
      </c>
      <c r="C30" s="70" t="s">
        <v>386</v>
      </c>
      <c r="D30" s="70" t="s">
        <v>387</v>
      </c>
      <c r="E30" s="506">
        <v>1</v>
      </c>
      <c r="G30" s="90">
        <v>110179</v>
      </c>
      <c r="H30" s="127">
        <v>110179</v>
      </c>
      <c r="I30" s="507">
        <v>110179</v>
      </c>
      <c r="J30" s="135">
        <v>112382.58</v>
      </c>
      <c r="K30" s="135">
        <v>114630.2316</v>
      </c>
      <c r="L30" s="135">
        <v>116922.836232</v>
      </c>
      <c r="M30" s="135">
        <v>119261.29295664</v>
      </c>
      <c r="N30" s="135">
        <v>121646.5188157728</v>
      </c>
      <c r="O30" s="128">
        <v>124079.44919208826</v>
      </c>
      <c r="P30" s="128">
        <v>126561.03817593002</v>
      </c>
      <c r="Q30" s="128">
        <v>129092.25893944863</v>
      </c>
      <c r="R30" s="128">
        <v>131674.10411823759</v>
      </c>
      <c r="S30" s="128">
        <v>134307.58620060235</v>
      </c>
      <c r="T30" s="128">
        <v>136993.7379246144</v>
      </c>
      <c r="U30" s="128">
        <v>139733.61268310668</v>
      </c>
      <c r="V30" s="128">
        <v>142528.28493676882</v>
      </c>
      <c r="W30" s="128">
        <v>145378.8506355042</v>
      </c>
      <c r="X30" s="128">
        <v>148286.4276482143</v>
      </c>
      <c r="Y30" s="128">
        <v>151252.15620117859</v>
      </c>
      <c r="Z30" s="128">
        <v>154277.19932520215</v>
      </c>
      <c r="AA30" s="128">
        <v>157362.7433117062</v>
      </c>
      <c r="AB30" s="128">
        <v>160509.99817794032</v>
      </c>
      <c r="AC30" s="128">
        <v>163720.19814149913</v>
      </c>
      <c r="AD30" s="128">
        <v>166994.60210432913</v>
      </c>
      <c r="AE30" s="128">
        <v>170334.4941464157</v>
      </c>
      <c r="AF30" s="128">
        <v>173741.18402934403</v>
      </c>
      <c r="AG30" s="128">
        <v>177216.00770993091</v>
      </c>
      <c r="AH30" s="128">
        <v>180760.32786412953</v>
      </c>
      <c r="AI30" s="128">
        <v>184375.53442141213</v>
      </c>
      <c r="AJ30" s="128">
        <v>188063.04510984037</v>
      </c>
      <c r="AK30" s="128">
        <v>191824.30601203718</v>
      </c>
      <c r="AL30" s="128">
        <v>195660.79213227791</v>
      </c>
      <c r="AM30" s="128">
        <v>199574.00797492347</v>
      </c>
      <c r="AN30" s="128">
        <v>203565.48813442193</v>
      </c>
      <c r="AO30" s="128">
        <v>207636.79789711037</v>
      </c>
      <c r="AP30" s="128">
        <v>211789.53385505258</v>
      </c>
      <c r="AQ30" s="128">
        <v>216025.32453215364</v>
      </c>
      <c r="AR30" s="128">
        <v>220345.83102279672</v>
      </c>
      <c r="AS30" s="128">
        <v>224752.74764325266</v>
      </c>
      <c r="AT30" s="128">
        <v>229247.80259611772</v>
      </c>
      <c r="AU30" s="128">
        <v>233832.75864804006</v>
      </c>
      <c r="AV30" s="128">
        <v>238509.41382100087</v>
      </c>
      <c r="AW30" s="128">
        <v>243279.6020974209</v>
      </c>
      <c r="BB30" s="71">
        <v>-110179</v>
      </c>
      <c r="BD30" s="78"/>
      <c r="BE30" s="78"/>
    </row>
    <row r="31" spans="1:57" s="70" customFormat="1" ht="11.25" x14ac:dyDescent="0.2">
      <c r="A31" s="130"/>
      <c r="B31" s="70" t="s">
        <v>238</v>
      </c>
      <c r="C31" s="70" t="s">
        <v>386</v>
      </c>
      <c r="D31" s="70" t="s">
        <v>388</v>
      </c>
      <c r="E31" s="506">
        <v>1</v>
      </c>
      <c r="G31" s="90">
        <v>64027</v>
      </c>
      <c r="H31" s="127">
        <v>61903</v>
      </c>
      <c r="I31" s="507">
        <v>64027</v>
      </c>
      <c r="J31" s="135">
        <v>65307.54</v>
      </c>
      <c r="K31" s="135">
        <v>66613.690799999997</v>
      </c>
      <c r="L31" s="135">
        <v>67945.964615999997</v>
      </c>
      <c r="M31" s="135">
        <v>69304.88390832</v>
      </c>
      <c r="N31" s="135">
        <v>70690.981586486407</v>
      </c>
      <c r="O31" s="128">
        <v>72104.801218216133</v>
      </c>
      <c r="P31" s="128">
        <v>73546.897242580453</v>
      </c>
      <c r="Q31" s="128">
        <v>75017.835187432065</v>
      </c>
      <c r="R31" s="128">
        <v>76518.191891180701</v>
      </c>
      <c r="S31" s="128">
        <v>78048.555729004322</v>
      </c>
      <c r="T31" s="128">
        <v>79609.526843584405</v>
      </c>
      <c r="U31" s="128">
        <v>81201.717380456088</v>
      </c>
      <c r="V31" s="128">
        <v>82825.75172806521</v>
      </c>
      <c r="W31" s="128">
        <v>84482.266762626517</v>
      </c>
      <c r="X31" s="128">
        <v>86171.912097879045</v>
      </c>
      <c r="Y31" s="128">
        <v>87895.35033983663</v>
      </c>
      <c r="Z31" s="128">
        <v>89653.257346633371</v>
      </c>
      <c r="AA31" s="128">
        <v>91446.32249356604</v>
      </c>
      <c r="AB31" s="128">
        <v>93275.248943437357</v>
      </c>
      <c r="AC31" s="128">
        <v>95140.753922306103</v>
      </c>
      <c r="AD31" s="128">
        <v>97043.569000752221</v>
      </c>
      <c r="AE31" s="128">
        <v>98984.440380767264</v>
      </c>
      <c r="AF31" s="128">
        <v>100964.12918838261</v>
      </c>
      <c r="AG31" s="128">
        <v>102983.41177215026</v>
      </c>
      <c r="AH31" s="128">
        <v>105043.08000759326</v>
      </c>
      <c r="AI31" s="128">
        <v>107143.94160774513</v>
      </c>
      <c r="AJ31" s="128">
        <v>109286.82043990004</v>
      </c>
      <c r="AK31" s="128">
        <v>111472.55684869805</v>
      </c>
      <c r="AL31" s="128">
        <v>113702.00798567201</v>
      </c>
      <c r="AM31" s="128">
        <v>115976.04814538546</v>
      </c>
      <c r="AN31" s="128">
        <v>118295.56910829317</v>
      </c>
      <c r="AO31" s="128">
        <v>120661.48049045904</v>
      </c>
      <c r="AP31" s="128">
        <v>123074.71010026823</v>
      </c>
      <c r="AQ31" s="128">
        <v>125536.2043022736</v>
      </c>
      <c r="AR31" s="128">
        <v>128046.92838831908</v>
      </c>
      <c r="AS31" s="128">
        <v>130607.86695608546</v>
      </c>
      <c r="AT31" s="128">
        <v>133220.02429520717</v>
      </c>
      <c r="AU31" s="128">
        <v>135884.42478111133</v>
      </c>
      <c r="AV31" s="128">
        <v>138602.11327673355</v>
      </c>
      <c r="AW31" s="128">
        <v>141374.15554226821</v>
      </c>
      <c r="BB31" s="71">
        <v>-64027</v>
      </c>
      <c r="BD31" s="78"/>
      <c r="BE31" s="78"/>
    </row>
    <row r="32" spans="1:57" s="70" customFormat="1" ht="11.25" x14ac:dyDescent="0.2">
      <c r="A32" s="130"/>
      <c r="B32" s="70" t="s">
        <v>238</v>
      </c>
      <c r="C32" s="514" t="s">
        <v>386</v>
      </c>
      <c r="D32" s="514" t="s">
        <v>389</v>
      </c>
      <c r="E32" s="506">
        <v>1</v>
      </c>
      <c r="G32" s="90">
        <v>91731</v>
      </c>
      <c r="H32" s="127">
        <v>89294</v>
      </c>
      <c r="I32" s="515">
        <v>75000</v>
      </c>
      <c r="J32" s="128">
        <v>76500</v>
      </c>
      <c r="K32" s="128">
        <v>78030</v>
      </c>
      <c r="L32" s="128">
        <v>79590.600000000006</v>
      </c>
      <c r="M32" s="128">
        <v>81182.412000000011</v>
      </c>
      <c r="N32" s="128">
        <v>82806.060240000006</v>
      </c>
      <c r="O32" s="128">
        <v>84462.181444800008</v>
      </c>
      <c r="P32" s="128">
        <v>86151.425073696009</v>
      </c>
      <c r="Q32" s="128">
        <v>87874.45357516993</v>
      </c>
      <c r="R32" s="128">
        <v>89631.942646673328</v>
      </c>
      <c r="S32" s="128">
        <v>91424.581499606793</v>
      </c>
      <c r="T32" s="128">
        <v>93253.073129598924</v>
      </c>
      <c r="U32" s="128">
        <v>95118.134592190909</v>
      </c>
      <c r="V32" s="128">
        <v>97020.497284034733</v>
      </c>
      <c r="W32" s="128">
        <v>98960.907229715434</v>
      </c>
      <c r="X32" s="128">
        <v>100940.12537430975</v>
      </c>
      <c r="Y32" s="128">
        <v>102958.92788179594</v>
      </c>
      <c r="Z32" s="128">
        <v>105018.10643943187</v>
      </c>
      <c r="AA32" s="128">
        <v>107118.4685682205</v>
      </c>
      <c r="AB32" s="128">
        <v>109260.83793958492</v>
      </c>
      <c r="AC32" s="128">
        <v>111446.05469837663</v>
      </c>
      <c r="AD32" s="128">
        <v>113674.97579234416</v>
      </c>
      <c r="AE32" s="128">
        <v>115948.47530819105</v>
      </c>
      <c r="AF32" s="128">
        <v>118267.44481435487</v>
      </c>
      <c r="AG32" s="128">
        <v>120632.79371064197</v>
      </c>
      <c r="AH32" s="128">
        <v>123045.44958485481</v>
      </c>
      <c r="AI32" s="128">
        <v>125506.35857655191</v>
      </c>
      <c r="AJ32" s="128">
        <v>128016.48574808295</v>
      </c>
      <c r="AK32" s="128">
        <v>130576.81546304461</v>
      </c>
      <c r="AL32" s="128">
        <v>133188.3517723055</v>
      </c>
      <c r="AM32" s="128">
        <v>135852.1188077516</v>
      </c>
      <c r="AN32" s="128">
        <v>138569.16118390663</v>
      </c>
      <c r="AO32" s="128">
        <v>141340.54440758476</v>
      </c>
      <c r="AP32" s="128">
        <v>144167.35529573646</v>
      </c>
      <c r="AQ32" s="128">
        <v>147050.70240165119</v>
      </c>
      <c r="AR32" s="128">
        <v>149991.7164496842</v>
      </c>
      <c r="AS32" s="128">
        <v>152991.55077867789</v>
      </c>
      <c r="AT32" s="128">
        <v>156051.38179425144</v>
      </c>
      <c r="AU32" s="128">
        <v>159172.40943013647</v>
      </c>
      <c r="AV32" s="128">
        <v>162355.85761873919</v>
      </c>
      <c r="AW32" s="128">
        <v>165602.97477111398</v>
      </c>
      <c r="BB32" s="71">
        <v>-75000</v>
      </c>
      <c r="BD32" s="78"/>
      <c r="BE32" s="78"/>
    </row>
    <row r="33" spans="1:347" s="70" customFormat="1" ht="11.25" x14ac:dyDescent="0.2">
      <c r="A33" s="130"/>
      <c r="B33" s="70" t="s">
        <v>238</v>
      </c>
      <c r="C33" s="70" t="s">
        <v>386</v>
      </c>
      <c r="D33" s="70" t="s">
        <v>390</v>
      </c>
      <c r="E33" s="506">
        <v>1</v>
      </c>
      <c r="G33" s="90">
        <v>111622</v>
      </c>
      <c r="H33" s="127">
        <v>111622</v>
      </c>
      <c r="I33" s="507">
        <v>111622</v>
      </c>
      <c r="J33" s="128">
        <v>113854.44</v>
      </c>
      <c r="K33" s="128">
        <v>116131.5288</v>
      </c>
      <c r="L33" s="128">
        <v>118454.159376</v>
      </c>
      <c r="M33" s="128">
        <v>120823.24256352001</v>
      </c>
      <c r="N33" s="128">
        <v>123239.70741479041</v>
      </c>
      <c r="O33" s="128">
        <v>125704.50156308622</v>
      </c>
      <c r="P33" s="128">
        <v>128218.59159434795</v>
      </c>
      <c r="Q33" s="128">
        <v>130782.96342623491</v>
      </c>
      <c r="R33" s="128">
        <v>133398.6226947596</v>
      </c>
      <c r="S33" s="128">
        <v>136066.5951486548</v>
      </c>
      <c r="T33" s="128">
        <v>138787.92705162789</v>
      </c>
      <c r="U33" s="128">
        <v>141563.68559266045</v>
      </c>
      <c r="V33" s="128">
        <v>144394.95930451367</v>
      </c>
      <c r="W33" s="128">
        <v>147282.85849060395</v>
      </c>
      <c r="X33" s="128">
        <v>150228.51566041601</v>
      </c>
      <c r="Y33" s="128">
        <v>153233.08597362434</v>
      </c>
      <c r="Z33" s="128">
        <v>156297.74769309684</v>
      </c>
      <c r="AA33" s="128">
        <v>159423.70264695879</v>
      </c>
      <c r="AB33" s="128">
        <v>162612.17669989797</v>
      </c>
      <c r="AC33" s="128">
        <v>165864.42023389594</v>
      </c>
      <c r="AD33" s="128">
        <v>169181.70863857388</v>
      </c>
      <c r="AE33" s="128">
        <v>172565.34281134536</v>
      </c>
      <c r="AF33" s="128">
        <v>176016.64966757226</v>
      </c>
      <c r="AG33" s="128">
        <v>179536.98266092371</v>
      </c>
      <c r="AH33" s="128">
        <v>183127.72231414219</v>
      </c>
      <c r="AI33" s="128">
        <v>186790.27676042504</v>
      </c>
      <c r="AJ33" s="128">
        <v>190526.08229563353</v>
      </c>
      <c r="AK33" s="128">
        <v>194336.6039415462</v>
      </c>
      <c r="AL33" s="128">
        <v>198223.33602037712</v>
      </c>
      <c r="AM33" s="128">
        <v>202187.80274078465</v>
      </c>
      <c r="AN33" s="128">
        <v>206231.55879560034</v>
      </c>
      <c r="AO33" s="128">
        <v>210356.18997151236</v>
      </c>
      <c r="AP33" s="128">
        <v>214563.31377094262</v>
      </c>
      <c r="AQ33" s="128">
        <v>218854.58004636149</v>
      </c>
      <c r="AR33" s="128">
        <v>223231.67164728872</v>
      </c>
      <c r="AS33" s="128">
        <v>227696.30508023451</v>
      </c>
      <c r="AT33" s="128">
        <v>232250.23118183919</v>
      </c>
      <c r="AU33" s="128">
        <v>236895.23580547597</v>
      </c>
      <c r="AV33" s="128">
        <v>241633.1405215855</v>
      </c>
      <c r="AW33" s="128">
        <v>246465.80333201721</v>
      </c>
      <c r="BB33" s="71">
        <v>-111622</v>
      </c>
      <c r="BD33" s="78"/>
      <c r="BE33" s="78"/>
    </row>
    <row r="34" spans="1:347" s="70" customFormat="1" ht="11.25" x14ac:dyDescent="0.2">
      <c r="A34" s="130"/>
      <c r="B34" s="70" t="s">
        <v>238</v>
      </c>
      <c r="C34" s="514" t="s">
        <v>386</v>
      </c>
      <c r="D34" s="514" t="s">
        <v>391</v>
      </c>
      <c r="E34" s="506">
        <v>1</v>
      </c>
      <c r="G34" s="90">
        <v>75535</v>
      </c>
      <c r="H34" s="127">
        <v>72198</v>
      </c>
      <c r="I34" s="515">
        <v>75000</v>
      </c>
      <c r="J34" s="128">
        <v>76500</v>
      </c>
      <c r="K34" s="128">
        <v>78030</v>
      </c>
      <c r="L34" s="128">
        <v>79590.600000000006</v>
      </c>
      <c r="M34" s="128">
        <v>81182.412000000011</v>
      </c>
      <c r="N34" s="128">
        <v>82806.060240000006</v>
      </c>
      <c r="O34" s="128">
        <v>84462.181444800008</v>
      </c>
      <c r="P34" s="128">
        <v>86151.425073696009</v>
      </c>
      <c r="Q34" s="128">
        <v>87874.45357516993</v>
      </c>
      <c r="R34" s="128">
        <v>89631.942646673328</v>
      </c>
      <c r="S34" s="128">
        <v>91424.581499606793</v>
      </c>
      <c r="T34" s="128">
        <v>93253.073129598924</v>
      </c>
      <c r="U34" s="128">
        <v>95118.134592190909</v>
      </c>
      <c r="V34" s="128">
        <v>97020.497284034733</v>
      </c>
      <c r="W34" s="128">
        <v>98960.907229715434</v>
      </c>
      <c r="X34" s="128">
        <v>100940.12537430975</v>
      </c>
      <c r="Y34" s="128">
        <v>102958.92788179594</v>
      </c>
      <c r="Z34" s="128">
        <v>105018.10643943187</v>
      </c>
      <c r="AA34" s="128">
        <v>107118.4685682205</v>
      </c>
      <c r="AB34" s="128">
        <v>109260.83793958492</v>
      </c>
      <c r="AC34" s="128">
        <v>111446.05469837663</v>
      </c>
      <c r="AD34" s="128">
        <v>113674.97579234416</v>
      </c>
      <c r="AE34" s="128">
        <v>115948.47530819105</v>
      </c>
      <c r="AF34" s="128">
        <v>118267.44481435487</v>
      </c>
      <c r="AG34" s="128">
        <v>120632.79371064197</v>
      </c>
      <c r="AH34" s="128">
        <v>123045.44958485481</v>
      </c>
      <c r="AI34" s="128">
        <v>125506.35857655191</v>
      </c>
      <c r="AJ34" s="128">
        <v>128016.48574808295</v>
      </c>
      <c r="AK34" s="128">
        <v>130576.81546304461</v>
      </c>
      <c r="AL34" s="128">
        <v>133188.3517723055</v>
      </c>
      <c r="AM34" s="128">
        <v>135852.1188077516</v>
      </c>
      <c r="AN34" s="128">
        <v>138569.16118390663</v>
      </c>
      <c r="AO34" s="128">
        <v>141340.54440758476</v>
      </c>
      <c r="AP34" s="128">
        <v>144167.35529573646</v>
      </c>
      <c r="AQ34" s="128">
        <v>147050.70240165119</v>
      </c>
      <c r="AR34" s="128">
        <v>149991.7164496842</v>
      </c>
      <c r="AS34" s="128">
        <v>152991.55077867789</v>
      </c>
      <c r="AT34" s="128">
        <v>156051.38179425144</v>
      </c>
      <c r="AU34" s="128">
        <v>159172.40943013647</v>
      </c>
      <c r="AV34" s="128">
        <v>162355.85761873919</v>
      </c>
      <c r="AW34" s="128">
        <v>165602.97477111398</v>
      </c>
      <c r="BB34" s="71">
        <v>-75000</v>
      </c>
      <c r="BD34" s="78"/>
      <c r="BE34" s="78"/>
    </row>
    <row r="35" spans="1:347" s="70" customFormat="1" ht="11.25" x14ac:dyDescent="0.2">
      <c r="A35" s="130"/>
      <c r="B35" s="70" t="s">
        <v>238</v>
      </c>
      <c r="C35" s="514" t="s">
        <v>386</v>
      </c>
      <c r="D35" s="514" t="s">
        <v>392</v>
      </c>
      <c r="E35" s="506">
        <v>1</v>
      </c>
      <c r="G35" s="90">
        <v>61903</v>
      </c>
      <c r="H35" s="127">
        <v>59794</v>
      </c>
      <c r="I35" s="515">
        <v>75000</v>
      </c>
      <c r="J35" s="128">
        <v>76500</v>
      </c>
      <c r="K35" s="128">
        <v>78030</v>
      </c>
      <c r="L35" s="128">
        <v>79590.600000000006</v>
      </c>
      <c r="M35" s="128">
        <v>81182.412000000011</v>
      </c>
      <c r="N35" s="128">
        <v>82806.060240000006</v>
      </c>
      <c r="O35" s="128">
        <v>84462.181444800008</v>
      </c>
      <c r="P35" s="128">
        <v>86151.425073696009</v>
      </c>
      <c r="Q35" s="128">
        <v>87874.45357516993</v>
      </c>
      <c r="R35" s="128">
        <v>89631.942646673328</v>
      </c>
      <c r="S35" s="128">
        <v>91424.581499606793</v>
      </c>
      <c r="T35" s="128">
        <v>93253.073129598924</v>
      </c>
      <c r="U35" s="128">
        <v>95118.134592190909</v>
      </c>
      <c r="V35" s="128">
        <v>97020.497284034733</v>
      </c>
      <c r="W35" s="128">
        <v>98960.907229715434</v>
      </c>
      <c r="X35" s="128">
        <v>100940.12537430975</v>
      </c>
      <c r="Y35" s="128">
        <v>102958.92788179594</v>
      </c>
      <c r="Z35" s="128">
        <v>105018.10643943187</v>
      </c>
      <c r="AA35" s="128">
        <v>107118.4685682205</v>
      </c>
      <c r="AB35" s="128">
        <v>109260.83793958492</v>
      </c>
      <c r="AC35" s="128">
        <v>111446.05469837663</v>
      </c>
      <c r="AD35" s="128">
        <v>113674.97579234416</v>
      </c>
      <c r="AE35" s="128">
        <v>115948.47530819105</v>
      </c>
      <c r="AF35" s="128">
        <v>118267.44481435487</v>
      </c>
      <c r="AG35" s="128">
        <v>120632.79371064197</v>
      </c>
      <c r="AH35" s="128">
        <v>123045.44958485481</v>
      </c>
      <c r="AI35" s="128">
        <v>125506.35857655191</v>
      </c>
      <c r="AJ35" s="128">
        <v>128016.48574808295</v>
      </c>
      <c r="AK35" s="128">
        <v>130576.81546304461</v>
      </c>
      <c r="AL35" s="128">
        <v>133188.3517723055</v>
      </c>
      <c r="AM35" s="128">
        <v>135852.1188077516</v>
      </c>
      <c r="AN35" s="128">
        <v>138569.16118390663</v>
      </c>
      <c r="AO35" s="128">
        <v>141340.54440758476</v>
      </c>
      <c r="AP35" s="128">
        <v>144167.35529573646</v>
      </c>
      <c r="AQ35" s="128">
        <v>147050.70240165119</v>
      </c>
      <c r="AR35" s="128">
        <v>149991.7164496842</v>
      </c>
      <c r="AS35" s="128">
        <v>152991.55077867789</v>
      </c>
      <c r="AT35" s="128">
        <v>156051.38179425144</v>
      </c>
      <c r="AU35" s="128">
        <v>159172.40943013647</v>
      </c>
      <c r="AV35" s="128">
        <v>162355.85761873919</v>
      </c>
      <c r="AW35" s="128">
        <v>165602.97477111398</v>
      </c>
      <c r="BB35" s="71">
        <v>-75000</v>
      </c>
      <c r="BD35" s="78"/>
      <c r="BE35" s="78"/>
    </row>
    <row r="36" spans="1:347" s="70" customFormat="1" ht="11.25" x14ac:dyDescent="0.2">
      <c r="A36" s="130"/>
      <c r="B36" s="70" t="s">
        <v>238</v>
      </c>
      <c r="C36" s="70" t="s">
        <v>393</v>
      </c>
      <c r="D36" s="70" t="s">
        <v>394</v>
      </c>
      <c r="E36" s="506">
        <v>1</v>
      </c>
      <c r="G36" s="90">
        <v>75535</v>
      </c>
      <c r="H36" s="127">
        <v>72198</v>
      </c>
      <c r="I36" s="507">
        <v>75535</v>
      </c>
      <c r="J36" s="128">
        <v>77045.7</v>
      </c>
      <c r="K36" s="128">
        <v>78586.614000000001</v>
      </c>
      <c r="L36" s="128">
        <v>80158.346279999998</v>
      </c>
      <c r="M36" s="128">
        <v>81761.5132056</v>
      </c>
      <c r="N36" s="128">
        <v>83396.743469712004</v>
      </c>
      <c r="O36" s="128">
        <v>85064.678339106249</v>
      </c>
      <c r="P36" s="128">
        <v>86765.971905888378</v>
      </c>
      <c r="Q36" s="128">
        <v>88501.291344006153</v>
      </c>
      <c r="R36" s="128">
        <v>90271.317170886279</v>
      </c>
      <c r="S36" s="128">
        <v>92076.743514304006</v>
      </c>
      <c r="T36" s="128">
        <v>93918.278384590085</v>
      </c>
      <c r="U36" s="128">
        <v>95796.643952281884</v>
      </c>
      <c r="V36" s="128">
        <v>97712.576831327518</v>
      </c>
      <c r="W36" s="128">
        <v>99666.828367954076</v>
      </c>
      <c r="X36" s="128">
        <v>101660.16493531317</v>
      </c>
      <c r="Y36" s="128">
        <v>103693.36823401944</v>
      </c>
      <c r="Z36" s="128">
        <v>105767.23559869983</v>
      </c>
      <c r="AA36" s="128">
        <v>107882.58031067383</v>
      </c>
      <c r="AB36" s="128">
        <v>110040.23191688731</v>
      </c>
      <c r="AC36" s="128">
        <v>112241.03655522506</v>
      </c>
      <c r="AD36" s="128">
        <v>114485.85728632956</v>
      </c>
      <c r="AE36" s="128">
        <v>116775.57443205615</v>
      </c>
      <c r="AF36" s="128">
        <v>119111.08592069728</v>
      </c>
      <c r="AG36" s="128">
        <v>121493.30763911123</v>
      </c>
      <c r="AH36" s="128">
        <v>123923.17379189345</v>
      </c>
      <c r="AI36" s="128">
        <v>126401.63726773132</v>
      </c>
      <c r="AJ36" s="128">
        <v>128929.67001308595</v>
      </c>
      <c r="AK36" s="128">
        <v>131508.26341334768</v>
      </c>
      <c r="AL36" s="128">
        <v>134138.42868161463</v>
      </c>
      <c r="AM36" s="128">
        <v>136821.19725524692</v>
      </c>
      <c r="AN36" s="128">
        <v>139557.62120035186</v>
      </c>
      <c r="AO36" s="128">
        <v>142348.7736243589</v>
      </c>
      <c r="AP36" s="128">
        <v>145195.74909684609</v>
      </c>
      <c r="AQ36" s="128">
        <v>148099.66407878301</v>
      </c>
      <c r="AR36" s="128">
        <v>151061.65736035869</v>
      </c>
      <c r="AS36" s="128">
        <v>154082.89050756587</v>
      </c>
      <c r="AT36" s="128">
        <v>157164.54831771718</v>
      </c>
      <c r="AU36" s="128">
        <v>160307.83928407152</v>
      </c>
      <c r="AV36" s="128">
        <v>163513.99606975296</v>
      </c>
      <c r="AW36" s="128">
        <v>166784.27599114802</v>
      </c>
      <c r="BB36" s="71">
        <v>-75535</v>
      </c>
      <c r="BD36" s="78"/>
      <c r="BE36" s="78"/>
    </row>
    <row r="37" spans="1:347" s="70" customFormat="1" ht="11.25" x14ac:dyDescent="0.2">
      <c r="A37" s="130"/>
      <c r="B37" s="70" t="s">
        <v>238</v>
      </c>
      <c r="C37" s="70" t="s">
        <v>393</v>
      </c>
      <c r="D37" s="70" t="s">
        <v>395</v>
      </c>
      <c r="E37" s="506">
        <v>1</v>
      </c>
      <c r="G37" s="90">
        <v>85523</v>
      </c>
      <c r="H37" s="127">
        <v>82200</v>
      </c>
      <c r="I37" s="507">
        <v>85523</v>
      </c>
      <c r="J37" s="128">
        <v>87233.46</v>
      </c>
      <c r="K37" s="128">
        <v>88978.12920000001</v>
      </c>
      <c r="L37" s="128">
        <v>90757.69178400001</v>
      </c>
      <c r="M37" s="128">
        <v>92572.845619680011</v>
      </c>
      <c r="N37" s="128">
        <v>94424.30253207362</v>
      </c>
      <c r="O37" s="128">
        <v>96312.788582715089</v>
      </c>
      <c r="P37" s="128">
        <v>98239.044354369398</v>
      </c>
      <c r="Q37" s="128">
        <v>100203.82524145678</v>
      </c>
      <c r="R37" s="128">
        <v>102207.90174628592</v>
      </c>
      <c r="S37" s="128">
        <v>104252.05978121165</v>
      </c>
      <c r="T37" s="128">
        <v>106337.10097683588</v>
      </c>
      <c r="U37" s="128">
        <v>108463.84299637259</v>
      </c>
      <c r="V37" s="128">
        <v>110633.11985630005</v>
      </c>
      <c r="W37" s="128">
        <v>112845.78225342605</v>
      </c>
      <c r="X37" s="128">
        <v>115102.69789849457</v>
      </c>
      <c r="Y37" s="128">
        <v>117404.75185646447</v>
      </c>
      <c r="Z37" s="128">
        <v>119752.84689359376</v>
      </c>
      <c r="AA37" s="128">
        <v>122147.90383146564</v>
      </c>
      <c r="AB37" s="128">
        <v>124590.86190809496</v>
      </c>
      <c r="AC37" s="128">
        <v>127082.67914625687</v>
      </c>
      <c r="AD37" s="128">
        <v>129624.332729182</v>
      </c>
      <c r="AE37" s="128">
        <v>132216.81938376566</v>
      </c>
      <c r="AF37" s="128">
        <v>134861.15577144097</v>
      </c>
      <c r="AG37" s="128">
        <v>137558.37888686979</v>
      </c>
      <c r="AH37" s="128">
        <v>140309.54646460718</v>
      </c>
      <c r="AI37" s="128">
        <v>143115.73739389933</v>
      </c>
      <c r="AJ37" s="128">
        <v>145978.05214177733</v>
      </c>
      <c r="AK37" s="128">
        <v>148897.61318461288</v>
      </c>
      <c r="AL37" s="128">
        <v>151875.56544830513</v>
      </c>
      <c r="AM37" s="128">
        <v>154913.07675727125</v>
      </c>
      <c r="AN37" s="128">
        <v>158011.33829241668</v>
      </c>
      <c r="AO37" s="128">
        <v>161171.56505826503</v>
      </c>
      <c r="AP37" s="128">
        <v>164394.99635943034</v>
      </c>
      <c r="AQ37" s="128">
        <v>167682.89628661895</v>
      </c>
      <c r="AR37" s="128">
        <v>171036.55421235133</v>
      </c>
      <c r="AS37" s="128">
        <v>174457.28529659836</v>
      </c>
      <c r="AT37" s="128">
        <v>177946.43100253033</v>
      </c>
      <c r="AU37" s="128">
        <v>181505.35962258093</v>
      </c>
      <c r="AV37" s="128">
        <v>185135.46681503256</v>
      </c>
      <c r="AW37" s="128">
        <v>188838.1761513332</v>
      </c>
      <c r="BB37" s="71">
        <v>-85523</v>
      </c>
      <c r="BD37" s="78"/>
      <c r="BE37" s="78"/>
    </row>
    <row r="38" spans="1:347" s="70" customFormat="1" ht="11.25" x14ac:dyDescent="0.2">
      <c r="A38" s="130"/>
      <c r="B38" s="70" t="s">
        <v>238</v>
      </c>
      <c r="C38" s="70" t="s">
        <v>393</v>
      </c>
      <c r="D38" s="70" t="s">
        <v>396</v>
      </c>
      <c r="E38" s="506">
        <v>1</v>
      </c>
      <c r="G38" s="90">
        <v>85523</v>
      </c>
      <c r="H38" s="127">
        <v>82200</v>
      </c>
      <c r="I38" s="507">
        <v>85523</v>
      </c>
      <c r="J38" s="128">
        <v>87233.46</v>
      </c>
      <c r="K38" s="128">
        <v>88978.12920000001</v>
      </c>
      <c r="L38" s="128">
        <v>90757.69178400001</v>
      </c>
      <c r="M38" s="128">
        <v>92572.845619680011</v>
      </c>
      <c r="N38" s="128">
        <v>94424.30253207362</v>
      </c>
      <c r="O38" s="128">
        <v>96312.788582715089</v>
      </c>
      <c r="P38" s="128">
        <v>98239.044354369398</v>
      </c>
      <c r="Q38" s="128">
        <v>100203.82524145678</v>
      </c>
      <c r="R38" s="128">
        <v>102207.90174628592</v>
      </c>
      <c r="S38" s="128">
        <v>104252.05978121165</v>
      </c>
      <c r="T38" s="128">
        <v>106337.10097683588</v>
      </c>
      <c r="U38" s="128">
        <v>108463.84299637259</v>
      </c>
      <c r="V38" s="128">
        <v>110633.11985630005</v>
      </c>
      <c r="W38" s="128">
        <v>112845.78225342605</v>
      </c>
      <c r="X38" s="128">
        <v>115102.69789849457</v>
      </c>
      <c r="Y38" s="128">
        <v>117404.75185646447</v>
      </c>
      <c r="Z38" s="128">
        <v>119752.84689359376</v>
      </c>
      <c r="AA38" s="128">
        <v>122147.90383146564</v>
      </c>
      <c r="AB38" s="128">
        <v>124590.86190809496</v>
      </c>
      <c r="AC38" s="128">
        <v>127082.67914625687</v>
      </c>
      <c r="AD38" s="128">
        <v>129624.332729182</v>
      </c>
      <c r="AE38" s="128">
        <v>132216.81938376566</v>
      </c>
      <c r="AF38" s="128">
        <v>134861.15577144097</v>
      </c>
      <c r="AG38" s="128">
        <v>137558.37888686979</v>
      </c>
      <c r="AH38" s="128">
        <v>140309.54646460718</v>
      </c>
      <c r="AI38" s="128">
        <v>143115.73739389933</v>
      </c>
      <c r="AJ38" s="128">
        <v>145978.05214177733</v>
      </c>
      <c r="AK38" s="128">
        <v>148897.61318461288</v>
      </c>
      <c r="AL38" s="128">
        <v>151875.56544830513</v>
      </c>
      <c r="AM38" s="128">
        <v>154913.07675727125</v>
      </c>
      <c r="AN38" s="128">
        <v>158011.33829241668</v>
      </c>
      <c r="AO38" s="128">
        <v>161171.56505826503</v>
      </c>
      <c r="AP38" s="128">
        <v>164394.99635943034</v>
      </c>
      <c r="AQ38" s="128">
        <v>167682.89628661895</v>
      </c>
      <c r="AR38" s="128">
        <v>171036.55421235133</v>
      </c>
      <c r="AS38" s="128">
        <v>174457.28529659836</v>
      </c>
      <c r="AT38" s="128">
        <v>177946.43100253033</v>
      </c>
      <c r="AU38" s="128">
        <v>181505.35962258093</v>
      </c>
      <c r="AV38" s="128">
        <v>185135.46681503256</v>
      </c>
      <c r="AW38" s="128">
        <v>188838.1761513332</v>
      </c>
      <c r="BB38" s="71">
        <v>-85523</v>
      </c>
      <c r="BD38" s="78"/>
      <c r="BE38" s="78"/>
    </row>
    <row r="39" spans="1:347" s="70" customFormat="1" ht="11.25" customHeight="1" x14ac:dyDescent="0.2">
      <c r="A39" s="130"/>
      <c r="B39" s="70" t="s">
        <v>238</v>
      </c>
      <c r="C39" s="514" t="s">
        <v>397</v>
      </c>
      <c r="D39" s="514" t="s">
        <v>398</v>
      </c>
      <c r="E39" s="506">
        <v>1</v>
      </c>
      <c r="G39" s="90">
        <v>61903</v>
      </c>
      <c r="H39" s="127">
        <v>59794</v>
      </c>
      <c r="I39" s="515">
        <v>75000</v>
      </c>
      <c r="J39" s="128">
        <v>76500</v>
      </c>
      <c r="K39" s="128">
        <v>78030</v>
      </c>
      <c r="L39" s="128">
        <v>79590.600000000006</v>
      </c>
      <c r="M39" s="128">
        <v>81182.412000000011</v>
      </c>
      <c r="N39" s="128">
        <v>82806.060240000006</v>
      </c>
      <c r="O39" s="128">
        <v>84462.181444800008</v>
      </c>
      <c r="P39" s="128">
        <v>86151.425073696009</v>
      </c>
      <c r="Q39" s="128">
        <v>87874.45357516993</v>
      </c>
      <c r="R39" s="128">
        <v>89631.942646673328</v>
      </c>
      <c r="S39" s="128">
        <v>91424.581499606793</v>
      </c>
      <c r="T39" s="128">
        <v>93253.073129598924</v>
      </c>
      <c r="U39" s="128">
        <v>95118.134592190909</v>
      </c>
      <c r="V39" s="128">
        <v>97020.497284034733</v>
      </c>
      <c r="W39" s="128">
        <v>98960.907229715434</v>
      </c>
      <c r="X39" s="128">
        <v>100940.12537430975</v>
      </c>
      <c r="Y39" s="128">
        <v>102958.92788179594</v>
      </c>
      <c r="Z39" s="128">
        <v>105018.10643943187</v>
      </c>
      <c r="AA39" s="128">
        <v>107118.4685682205</v>
      </c>
      <c r="AB39" s="128">
        <v>109260.83793958492</v>
      </c>
      <c r="AC39" s="128">
        <v>111446.05469837663</v>
      </c>
      <c r="AD39" s="128">
        <v>113674.97579234416</v>
      </c>
      <c r="AE39" s="128">
        <v>115948.47530819105</v>
      </c>
      <c r="AF39" s="128">
        <v>118267.44481435487</v>
      </c>
      <c r="AG39" s="128">
        <v>120632.79371064197</v>
      </c>
      <c r="AH39" s="128">
        <v>123045.44958485481</v>
      </c>
      <c r="AI39" s="128">
        <v>125506.35857655191</v>
      </c>
      <c r="AJ39" s="128">
        <v>128016.48574808295</v>
      </c>
      <c r="AK39" s="128">
        <v>130576.81546304461</v>
      </c>
      <c r="AL39" s="128">
        <v>133188.3517723055</v>
      </c>
      <c r="AM39" s="128">
        <v>135852.1188077516</v>
      </c>
      <c r="AN39" s="128">
        <v>138569.16118390663</v>
      </c>
      <c r="AO39" s="128">
        <v>141340.54440758476</v>
      </c>
      <c r="AP39" s="128">
        <v>144167.35529573646</v>
      </c>
      <c r="AQ39" s="128">
        <v>147050.70240165119</v>
      </c>
      <c r="AR39" s="128">
        <v>149991.7164496842</v>
      </c>
      <c r="AS39" s="128">
        <v>152991.55077867789</v>
      </c>
      <c r="AT39" s="128">
        <v>156051.38179425144</v>
      </c>
      <c r="AU39" s="128">
        <v>159172.40943013647</v>
      </c>
      <c r="AV39" s="128">
        <v>162355.85761873919</v>
      </c>
      <c r="AW39" s="128">
        <v>165602.97477111398</v>
      </c>
      <c r="BB39" s="71">
        <v>-75000</v>
      </c>
    </row>
    <row r="40" spans="1:347" s="70" customFormat="1" ht="11.25" customHeight="1" x14ac:dyDescent="0.2">
      <c r="A40" s="130"/>
      <c r="B40" s="70" t="s">
        <v>238</v>
      </c>
      <c r="C40" s="70" t="s">
        <v>397</v>
      </c>
      <c r="D40" s="70" t="s">
        <v>399</v>
      </c>
      <c r="E40" s="506">
        <v>1</v>
      </c>
      <c r="G40" s="90">
        <v>57665</v>
      </c>
      <c r="H40" s="127">
        <v>56506</v>
      </c>
      <c r="I40" s="507">
        <v>57665</v>
      </c>
      <c r="J40" s="128">
        <v>58818.3</v>
      </c>
      <c r="K40" s="128">
        <v>59994.666000000005</v>
      </c>
      <c r="L40" s="128">
        <v>61194.559320000008</v>
      </c>
      <c r="M40" s="128">
        <v>62418.450506400011</v>
      </c>
      <c r="N40" s="128">
        <v>63666.819516528012</v>
      </c>
      <c r="O40" s="128">
        <v>64940.15590685857</v>
      </c>
      <c r="P40" s="128">
        <v>66238.95902499574</v>
      </c>
      <c r="Q40" s="128">
        <v>67563.738205495654</v>
      </c>
      <c r="R40" s="128">
        <v>68915.012969605566</v>
      </c>
      <c r="S40" s="128">
        <v>70293.313228997678</v>
      </c>
      <c r="T40" s="128">
        <v>71699.179493577627</v>
      </c>
      <c r="U40" s="128">
        <v>73133.163083449181</v>
      </c>
      <c r="V40" s="128">
        <v>74595.82634511817</v>
      </c>
      <c r="W40" s="128">
        <v>76087.742872020535</v>
      </c>
      <c r="X40" s="128">
        <v>77609.497729460942</v>
      </c>
      <c r="Y40" s="128">
        <v>79161.687684050165</v>
      </c>
      <c r="Z40" s="128">
        <v>80744.921437731173</v>
      </c>
      <c r="AA40" s="128">
        <v>82359.819866485792</v>
      </c>
      <c r="AB40" s="128">
        <v>84007.016263815516</v>
      </c>
      <c r="AC40" s="128">
        <v>85687.156589091828</v>
      </c>
      <c r="AD40" s="128">
        <v>87400.899720873669</v>
      </c>
      <c r="AE40" s="128">
        <v>89148.917715291143</v>
      </c>
      <c r="AF40" s="128">
        <v>90931.896069596973</v>
      </c>
      <c r="AG40" s="128">
        <v>92750.533990988915</v>
      </c>
      <c r="AH40" s="128">
        <v>94605.544670808697</v>
      </c>
      <c r="AI40" s="128">
        <v>96497.655564224871</v>
      </c>
      <c r="AJ40" s="128">
        <v>98427.608675509371</v>
      </c>
      <c r="AK40" s="128">
        <v>100396.16084901956</v>
      </c>
      <c r="AL40" s="128">
        <v>102404.08406599995</v>
      </c>
      <c r="AM40" s="128">
        <v>104452.16574731996</v>
      </c>
      <c r="AN40" s="128">
        <v>106541.20906226637</v>
      </c>
      <c r="AO40" s="128">
        <v>108672.0332435117</v>
      </c>
      <c r="AP40" s="128">
        <v>110845.47390838194</v>
      </c>
      <c r="AQ40" s="128">
        <v>113062.38338654958</v>
      </c>
      <c r="AR40" s="128">
        <v>115323.63105428057</v>
      </c>
      <c r="AS40" s="128">
        <v>117630.10367536619</v>
      </c>
      <c r="AT40" s="128">
        <v>119982.70574887352</v>
      </c>
      <c r="AU40" s="128">
        <v>122382.35986385099</v>
      </c>
      <c r="AV40" s="128">
        <v>124830.00706112801</v>
      </c>
      <c r="AW40" s="128">
        <v>127326.60720235057</v>
      </c>
      <c r="BB40" s="71">
        <v>-57665</v>
      </c>
    </row>
    <row r="41" spans="1:347" s="70" customFormat="1" ht="11.25" customHeight="1" x14ac:dyDescent="0.2">
      <c r="A41" s="130"/>
      <c r="B41" s="70" t="s">
        <v>238</v>
      </c>
      <c r="C41" s="514" t="s">
        <v>397</v>
      </c>
      <c r="D41" s="514" t="s">
        <v>400</v>
      </c>
      <c r="E41" s="506">
        <v>1</v>
      </c>
      <c r="G41" s="90">
        <v>72198</v>
      </c>
      <c r="H41" s="127">
        <v>69503</v>
      </c>
      <c r="I41" s="515">
        <v>75000</v>
      </c>
      <c r="J41" s="128">
        <v>76500</v>
      </c>
      <c r="K41" s="128">
        <v>78030</v>
      </c>
      <c r="L41" s="128">
        <v>79590.600000000006</v>
      </c>
      <c r="M41" s="128">
        <v>81182.412000000011</v>
      </c>
      <c r="N41" s="128">
        <v>82806.060240000006</v>
      </c>
      <c r="O41" s="128">
        <v>84462.181444800008</v>
      </c>
      <c r="P41" s="128">
        <v>86151.425073696009</v>
      </c>
      <c r="Q41" s="128">
        <v>87874.45357516993</v>
      </c>
      <c r="R41" s="128">
        <v>89631.942646673328</v>
      </c>
      <c r="S41" s="128">
        <v>91424.581499606793</v>
      </c>
      <c r="T41" s="128">
        <v>93253.073129598924</v>
      </c>
      <c r="U41" s="128">
        <v>95118.134592190909</v>
      </c>
      <c r="V41" s="128">
        <v>97020.497284034733</v>
      </c>
      <c r="W41" s="128">
        <v>98960.907229715434</v>
      </c>
      <c r="X41" s="128">
        <v>100940.12537430975</v>
      </c>
      <c r="Y41" s="128">
        <v>102958.92788179594</v>
      </c>
      <c r="Z41" s="128">
        <v>105018.10643943187</v>
      </c>
      <c r="AA41" s="128">
        <v>107118.4685682205</v>
      </c>
      <c r="AB41" s="128">
        <v>109260.83793958492</v>
      </c>
      <c r="AC41" s="128">
        <v>111446.05469837663</v>
      </c>
      <c r="AD41" s="128">
        <v>113674.97579234416</v>
      </c>
      <c r="AE41" s="128">
        <v>115948.47530819105</v>
      </c>
      <c r="AF41" s="128">
        <v>118267.44481435487</v>
      </c>
      <c r="AG41" s="128">
        <v>120632.79371064197</v>
      </c>
      <c r="AH41" s="128">
        <v>123045.44958485481</v>
      </c>
      <c r="AI41" s="128">
        <v>125506.35857655191</v>
      </c>
      <c r="AJ41" s="128">
        <v>128016.48574808295</v>
      </c>
      <c r="AK41" s="128">
        <v>130576.81546304461</v>
      </c>
      <c r="AL41" s="128">
        <v>133188.3517723055</v>
      </c>
      <c r="AM41" s="128">
        <v>135852.1188077516</v>
      </c>
      <c r="AN41" s="128">
        <v>138569.16118390663</v>
      </c>
      <c r="AO41" s="128">
        <v>141340.54440758476</v>
      </c>
      <c r="AP41" s="128">
        <v>144167.35529573646</v>
      </c>
      <c r="AQ41" s="128">
        <v>147050.70240165119</v>
      </c>
      <c r="AR41" s="128">
        <v>149991.7164496842</v>
      </c>
      <c r="AS41" s="128">
        <v>152991.55077867789</v>
      </c>
      <c r="AT41" s="128">
        <v>156051.38179425144</v>
      </c>
      <c r="AU41" s="128">
        <v>159172.40943013647</v>
      </c>
      <c r="AV41" s="128">
        <v>162355.85761873919</v>
      </c>
      <c r="AW41" s="128">
        <v>165602.97477111398</v>
      </c>
      <c r="BB41" s="71">
        <v>-75000</v>
      </c>
    </row>
    <row r="42" spans="1:347" s="70" customFormat="1" ht="11.25" customHeight="1" x14ac:dyDescent="0.2">
      <c r="A42" s="130"/>
      <c r="B42" s="70" t="s">
        <v>238</v>
      </c>
      <c r="C42" s="70" t="s">
        <v>401</v>
      </c>
      <c r="D42" s="70" t="s">
        <v>402</v>
      </c>
      <c r="E42" s="506">
        <v>1</v>
      </c>
      <c r="G42" s="90">
        <v>110179</v>
      </c>
      <c r="H42" s="127">
        <v>110179</v>
      </c>
      <c r="I42" s="507">
        <v>110179</v>
      </c>
      <c r="J42" s="128">
        <v>112382.58</v>
      </c>
      <c r="K42" s="128">
        <v>114630.2316</v>
      </c>
      <c r="L42" s="128">
        <v>116922.836232</v>
      </c>
      <c r="M42" s="128">
        <v>119261.29295664</v>
      </c>
      <c r="N42" s="128">
        <v>121646.5188157728</v>
      </c>
      <c r="O42" s="128">
        <v>124079.44919208826</v>
      </c>
      <c r="P42" s="128">
        <v>126561.03817593002</v>
      </c>
      <c r="Q42" s="128">
        <v>129092.25893944863</v>
      </c>
      <c r="R42" s="128">
        <v>131674.10411823759</v>
      </c>
      <c r="S42" s="128">
        <v>134307.58620060235</v>
      </c>
      <c r="T42" s="128">
        <v>136993.7379246144</v>
      </c>
      <c r="U42" s="128">
        <v>139733.61268310668</v>
      </c>
      <c r="V42" s="128">
        <v>142528.28493676882</v>
      </c>
      <c r="W42" s="128">
        <v>145378.8506355042</v>
      </c>
      <c r="X42" s="128">
        <v>148286.4276482143</v>
      </c>
      <c r="Y42" s="128">
        <v>151252.15620117859</v>
      </c>
      <c r="Z42" s="128">
        <v>154277.19932520215</v>
      </c>
      <c r="AA42" s="128">
        <v>157362.7433117062</v>
      </c>
      <c r="AB42" s="128">
        <v>160509.99817794032</v>
      </c>
      <c r="AC42" s="128">
        <v>163720.19814149913</v>
      </c>
      <c r="AD42" s="128">
        <v>166994.60210432913</v>
      </c>
      <c r="AE42" s="128">
        <v>170334.4941464157</v>
      </c>
      <c r="AF42" s="128">
        <v>173741.18402934403</v>
      </c>
      <c r="AG42" s="128">
        <v>177216.00770993091</v>
      </c>
      <c r="AH42" s="128">
        <v>180760.32786412953</v>
      </c>
      <c r="AI42" s="128">
        <v>184375.53442141213</v>
      </c>
      <c r="AJ42" s="128">
        <v>188063.04510984037</v>
      </c>
      <c r="AK42" s="128">
        <v>191824.30601203718</v>
      </c>
      <c r="AL42" s="128">
        <v>195660.79213227791</v>
      </c>
      <c r="AM42" s="128">
        <v>199574.00797492347</v>
      </c>
      <c r="AN42" s="128">
        <v>203565.48813442193</v>
      </c>
      <c r="AO42" s="128">
        <v>207636.79789711037</v>
      </c>
      <c r="AP42" s="128">
        <v>211789.53385505258</v>
      </c>
      <c r="AQ42" s="128">
        <v>216025.32453215364</v>
      </c>
      <c r="AR42" s="128">
        <v>220345.83102279672</v>
      </c>
      <c r="AS42" s="128">
        <v>224752.74764325266</v>
      </c>
      <c r="AT42" s="128">
        <v>229247.80259611772</v>
      </c>
      <c r="AU42" s="128">
        <v>233832.75864804006</v>
      </c>
      <c r="AV42" s="128">
        <v>238509.41382100087</v>
      </c>
      <c r="AW42" s="128">
        <v>243279.6020974209</v>
      </c>
      <c r="BB42" s="71">
        <v>-110179</v>
      </c>
    </row>
    <row r="43" spans="1:347" x14ac:dyDescent="0.25">
      <c r="B43" s="70" t="s">
        <v>238</v>
      </c>
      <c r="C43" s="70" t="s">
        <v>403</v>
      </c>
      <c r="D43" s="70" t="s">
        <v>404</v>
      </c>
      <c r="E43" s="506">
        <v>1</v>
      </c>
      <c r="F43" s="70"/>
      <c r="G43" s="90">
        <v>88869</v>
      </c>
      <c r="H43" s="127">
        <v>85523</v>
      </c>
      <c r="I43" s="507">
        <v>88869</v>
      </c>
      <c r="J43" s="128">
        <v>90646.38</v>
      </c>
      <c r="K43" s="128">
        <v>92459.3076</v>
      </c>
      <c r="L43" s="128">
        <v>94308.493751999995</v>
      </c>
      <c r="M43" s="128">
        <v>96194.66362703999</v>
      </c>
      <c r="N43" s="128">
        <v>98118.556899580799</v>
      </c>
      <c r="O43" s="128">
        <v>100080.92803757242</v>
      </c>
      <c r="P43" s="128">
        <v>102082.54659832387</v>
      </c>
      <c r="Q43" s="128">
        <v>104124.19753029034</v>
      </c>
      <c r="R43" s="128">
        <v>106206.68148089615</v>
      </c>
      <c r="S43" s="128">
        <v>108330.81511051407</v>
      </c>
      <c r="T43" s="128">
        <v>110497.43141272436</v>
      </c>
      <c r="U43" s="128">
        <v>112707.38004097884</v>
      </c>
      <c r="V43" s="128">
        <v>114961.52764179841</v>
      </c>
      <c r="W43" s="128">
        <v>117260.75819463439</v>
      </c>
      <c r="X43" s="128">
        <v>119605.97335852707</v>
      </c>
      <c r="Y43" s="128">
        <v>121998.09282569762</v>
      </c>
      <c r="Z43" s="128">
        <v>124438.05468221157</v>
      </c>
      <c r="AA43" s="128">
        <v>126926.81577585581</v>
      </c>
      <c r="AB43" s="128">
        <v>129465.35209137293</v>
      </c>
      <c r="AC43" s="128">
        <v>132054.65913320039</v>
      </c>
      <c r="AD43" s="128">
        <v>134695.7523158644</v>
      </c>
      <c r="AE43" s="128">
        <v>137389.6673621817</v>
      </c>
      <c r="AF43" s="128">
        <v>140137.46070942533</v>
      </c>
      <c r="AG43" s="128">
        <v>142940.20992361385</v>
      </c>
      <c r="AH43" s="128">
        <v>145799.01412208611</v>
      </c>
      <c r="AI43" s="128">
        <v>148714.99440452782</v>
      </c>
      <c r="AJ43" s="128">
        <v>151689.29429261838</v>
      </c>
      <c r="AK43" s="128">
        <v>154723.08017847076</v>
      </c>
      <c r="AL43" s="128">
        <v>157817.54178204018</v>
      </c>
      <c r="AM43" s="128">
        <v>160973.89261768098</v>
      </c>
      <c r="AN43" s="128">
        <v>164193.3704700346</v>
      </c>
      <c r="AO43" s="128">
        <v>167477.2378794353</v>
      </c>
      <c r="AP43" s="128">
        <v>170826.78263702401</v>
      </c>
      <c r="AQ43" s="128">
        <v>174243.31828976449</v>
      </c>
      <c r="AR43" s="128">
        <v>177728.18465555977</v>
      </c>
      <c r="AS43" s="128">
        <v>181282.74834867098</v>
      </c>
      <c r="AT43" s="128">
        <v>184908.40331564439</v>
      </c>
      <c r="AU43" s="128">
        <v>188606.57138195727</v>
      </c>
      <c r="AV43" s="128">
        <v>192378.70280959641</v>
      </c>
      <c r="AW43" s="128">
        <v>196226.27686578833</v>
      </c>
      <c r="AX43" s="70"/>
      <c r="AY43" s="70"/>
      <c r="AZ43" s="70"/>
      <c r="BA43" s="70"/>
      <c r="BB43" s="71">
        <v>-88869</v>
      </c>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0"/>
      <c r="GZ43" s="70"/>
      <c r="HA43" s="70"/>
      <c r="HB43" s="70"/>
      <c r="HC43" s="70"/>
      <c r="HD43" s="70"/>
      <c r="HE43" s="70"/>
      <c r="HF43" s="70"/>
      <c r="HG43" s="70"/>
      <c r="HH43" s="70"/>
      <c r="HI43" s="70"/>
      <c r="HJ43" s="70"/>
      <c r="HK43" s="70"/>
      <c r="HL43" s="70"/>
      <c r="HM43" s="70"/>
      <c r="HN43" s="70"/>
      <c r="HO43" s="70"/>
      <c r="HP43" s="70"/>
      <c r="HQ43" s="70"/>
      <c r="HR43" s="70"/>
      <c r="HS43" s="70"/>
      <c r="HT43" s="70"/>
      <c r="HU43" s="70"/>
      <c r="HV43" s="70"/>
      <c r="HW43" s="70"/>
      <c r="HX43" s="70"/>
      <c r="HY43" s="70"/>
      <c r="HZ43" s="70"/>
      <c r="IA43" s="70"/>
      <c r="IB43" s="70"/>
      <c r="IC43" s="70"/>
      <c r="ID43" s="70"/>
      <c r="IE43" s="70"/>
      <c r="IF43" s="70"/>
      <c r="IG43" s="70"/>
      <c r="IH43" s="70"/>
      <c r="II43" s="70"/>
      <c r="IJ43" s="70"/>
      <c r="IK43" s="70"/>
      <c r="IL43" s="70"/>
      <c r="IM43" s="70"/>
      <c r="IN43" s="70"/>
      <c r="IO43" s="70"/>
      <c r="IP43" s="70"/>
      <c r="IQ43" s="70"/>
      <c r="IR43" s="70"/>
      <c r="IS43" s="70"/>
      <c r="IT43" s="70"/>
      <c r="IU43" s="70"/>
      <c r="IV43" s="70"/>
      <c r="IW43" s="70"/>
      <c r="IX43" s="70"/>
      <c r="IY43" s="70"/>
      <c r="IZ43" s="70"/>
      <c r="JA43" s="70"/>
      <c r="JB43" s="70"/>
      <c r="JC43" s="70"/>
      <c r="JD43" s="70"/>
      <c r="JE43" s="70"/>
      <c r="JF43" s="70"/>
      <c r="JG43" s="70"/>
      <c r="JH43" s="70"/>
      <c r="JI43" s="70"/>
      <c r="JJ43" s="70"/>
      <c r="JK43" s="70"/>
      <c r="JL43" s="70"/>
      <c r="JM43" s="70"/>
      <c r="JN43" s="70"/>
      <c r="JO43" s="70"/>
      <c r="JP43" s="70"/>
      <c r="JQ43" s="70"/>
      <c r="JR43" s="70"/>
      <c r="JS43" s="70"/>
      <c r="JT43" s="70"/>
      <c r="JU43" s="70"/>
      <c r="JV43" s="70"/>
      <c r="JW43" s="70"/>
      <c r="JX43" s="70"/>
      <c r="JY43" s="70"/>
      <c r="JZ43" s="70"/>
      <c r="KA43" s="70"/>
      <c r="KB43" s="70"/>
      <c r="KC43" s="70"/>
      <c r="KD43" s="70"/>
      <c r="KE43" s="70"/>
      <c r="KF43" s="70"/>
      <c r="KG43" s="70"/>
      <c r="KH43" s="70"/>
      <c r="KI43" s="70"/>
      <c r="KJ43" s="70"/>
      <c r="KK43" s="70"/>
      <c r="KL43" s="70"/>
      <c r="KM43" s="70"/>
      <c r="KN43" s="70"/>
      <c r="KO43" s="70"/>
      <c r="KP43" s="70"/>
      <c r="KQ43" s="70"/>
      <c r="KR43" s="70"/>
      <c r="KS43" s="70"/>
      <c r="KT43" s="70"/>
      <c r="KU43" s="70"/>
      <c r="KV43" s="70"/>
      <c r="KW43" s="70"/>
      <c r="KX43" s="70"/>
      <c r="KY43" s="70"/>
      <c r="KZ43" s="70"/>
      <c r="LA43" s="70"/>
      <c r="LB43" s="70"/>
      <c r="LC43" s="70"/>
      <c r="LD43" s="70"/>
      <c r="LE43" s="70"/>
      <c r="LF43" s="70"/>
      <c r="LG43" s="70"/>
      <c r="LH43" s="70"/>
      <c r="LI43" s="70"/>
      <c r="LJ43" s="70"/>
      <c r="LK43" s="70"/>
      <c r="LL43" s="70"/>
      <c r="LM43" s="70"/>
      <c r="LN43" s="70"/>
      <c r="LO43" s="70"/>
      <c r="LP43" s="70"/>
      <c r="LQ43" s="70"/>
      <c r="LR43" s="70"/>
      <c r="LS43" s="70"/>
      <c r="LT43" s="70"/>
      <c r="LU43" s="70"/>
      <c r="LV43" s="70"/>
      <c r="LW43" s="70"/>
      <c r="LX43" s="70"/>
      <c r="LY43" s="70"/>
      <c r="LZ43" s="70"/>
      <c r="MA43" s="70"/>
      <c r="MB43" s="70"/>
      <c r="MC43" s="70"/>
      <c r="MD43" s="70"/>
      <c r="ME43" s="70"/>
      <c r="MF43" s="70"/>
      <c r="MG43" s="70"/>
      <c r="MH43" s="70"/>
      <c r="MI43" s="70"/>
    </row>
    <row r="44" spans="1:347" x14ac:dyDescent="0.25">
      <c r="B44" s="70" t="s">
        <v>238</v>
      </c>
      <c r="C44" s="70"/>
      <c r="D44" s="70"/>
      <c r="E44" s="506"/>
      <c r="F44" s="70"/>
      <c r="G44" s="90"/>
      <c r="H44" s="127"/>
      <c r="I44" s="128">
        <v>0</v>
      </c>
      <c r="J44" s="128">
        <v>0</v>
      </c>
      <c r="K44" s="128">
        <v>0</v>
      </c>
      <c r="L44" s="128">
        <v>0</v>
      </c>
      <c r="M44" s="128">
        <v>0</v>
      </c>
      <c r="N44" s="128">
        <v>0</v>
      </c>
      <c r="O44" s="128">
        <v>0</v>
      </c>
      <c r="P44" s="128">
        <v>0</v>
      </c>
      <c r="Q44" s="128">
        <v>0</v>
      </c>
      <c r="R44" s="128">
        <v>0</v>
      </c>
      <c r="S44" s="128">
        <v>0</v>
      </c>
      <c r="T44" s="128">
        <v>0</v>
      </c>
      <c r="U44" s="128">
        <v>0</v>
      </c>
      <c r="V44" s="128">
        <v>0</v>
      </c>
      <c r="W44" s="128">
        <v>0</v>
      </c>
      <c r="X44" s="128">
        <v>0</v>
      </c>
      <c r="Y44" s="128">
        <v>0</v>
      </c>
      <c r="Z44" s="128">
        <v>0</v>
      </c>
      <c r="AA44" s="128">
        <v>0</v>
      </c>
      <c r="AB44" s="128">
        <v>0</v>
      </c>
      <c r="AC44" s="128">
        <v>0</v>
      </c>
      <c r="AD44" s="128">
        <v>0</v>
      </c>
      <c r="AE44" s="128">
        <v>0</v>
      </c>
      <c r="AF44" s="128">
        <v>0</v>
      </c>
      <c r="AG44" s="128">
        <v>0</v>
      </c>
      <c r="AH44" s="128">
        <v>0</v>
      </c>
      <c r="AI44" s="128">
        <v>0</v>
      </c>
      <c r="AJ44" s="128">
        <v>0</v>
      </c>
      <c r="AK44" s="128">
        <v>0</v>
      </c>
      <c r="AL44" s="128">
        <v>0</v>
      </c>
      <c r="AM44" s="128">
        <v>0</v>
      </c>
      <c r="AN44" s="128">
        <v>0</v>
      </c>
      <c r="AO44" s="128">
        <v>0</v>
      </c>
      <c r="AP44" s="128">
        <v>0</v>
      </c>
      <c r="AQ44" s="128">
        <v>0</v>
      </c>
      <c r="AR44" s="128">
        <v>0</v>
      </c>
      <c r="AS44" s="128">
        <v>0</v>
      </c>
      <c r="AT44" s="128">
        <v>0</v>
      </c>
      <c r="AU44" s="128">
        <v>0</v>
      </c>
      <c r="AV44" s="128">
        <v>0</v>
      </c>
      <c r="AW44" s="128">
        <v>0</v>
      </c>
      <c r="AX44" s="70"/>
      <c r="AY44" s="70"/>
      <c r="AZ44" s="70"/>
      <c r="BA44" s="70"/>
      <c r="BB44" s="71">
        <v>0</v>
      </c>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c r="GH44" s="70"/>
      <c r="GI44" s="70"/>
      <c r="GJ44" s="70"/>
      <c r="GK44" s="70"/>
      <c r="GL44" s="70"/>
      <c r="GM44" s="70"/>
      <c r="GN44" s="70"/>
      <c r="GO44" s="70"/>
      <c r="GP44" s="70"/>
      <c r="GQ44" s="70"/>
      <c r="GR44" s="70"/>
      <c r="GS44" s="70"/>
      <c r="GT44" s="70"/>
      <c r="GU44" s="70"/>
      <c r="GV44" s="70"/>
      <c r="GW44" s="70"/>
      <c r="GX44" s="70"/>
      <c r="GY44" s="70"/>
      <c r="GZ44" s="70"/>
      <c r="HA44" s="70"/>
      <c r="HB44" s="70"/>
      <c r="HC44" s="70"/>
      <c r="HD44" s="70"/>
      <c r="HE44" s="70"/>
      <c r="HF44" s="70"/>
      <c r="HG44" s="70"/>
      <c r="HH44" s="70"/>
      <c r="HI44" s="70"/>
      <c r="HJ44" s="70"/>
      <c r="HK44" s="70"/>
      <c r="HL44" s="70"/>
      <c r="HM44" s="70"/>
      <c r="HN44" s="70"/>
      <c r="HO44" s="70"/>
      <c r="HP44" s="70"/>
      <c r="HQ44" s="70"/>
      <c r="HR44" s="70"/>
      <c r="HS44" s="70"/>
      <c r="HT44" s="70"/>
      <c r="HU44" s="70"/>
      <c r="HV44" s="70"/>
      <c r="HW44" s="70"/>
      <c r="HX44" s="70"/>
      <c r="HY44" s="70"/>
      <c r="HZ44" s="70"/>
      <c r="IA44" s="70"/>
      <c r="IB44" s="70"/>
      <c r="IC44" s="70"/>
      <c r="ID44" s="70"/>
      <c r="IE44" s="70"/>
      <c r="IF44" s="70"/>
      <c r="IG44" s="70"/>
      <c r="IH44" s="70"/>
      <c r="II44" s="70"/>
      <c r="IJ44" s="70"/>
      <c r="IK44" s="70"/>
      <c r="IL44" s="70"/>
      <c r="IM44" s="70"/>
      <c r="IN44" s="70"/>
      <c r="IO44" s="70"/>
      <c r="IP44" s="70"/>
      <c r="IQ44" s="70"/>
      <c r="IR44" s="70"/>
      <c r="IS44" s="70"/>
      <c r="IT44" s="70"/>
      <c r="IU44" s="70"/>
      <c r="IV44" s="70"/>
      <c r="IW44" s="70"/>
      <c r="IX44" s="70"/>
      <c r="IY44" s="70"/>
      <c r="IZ44" s="70"/>
      <c r="JA44" s="70"/>
      <c r="JB44" s="70"/>
      <c r="JC44" s="70"/>
      <c r="JD44" s="70"/>
      <c r="JE44" s="70"/>
      <c r="JF44" s="70"/>
      <c r="JG44" s="70"/>
      <c r="JH44" s="70"/>
      <c r="JI44" s="70"/>
      <c r="JJ44" s="70"/>
      <c r="JK44" s="70"/>
      <c r="JL44" s="70"/>
      <c r="JM44" s="70"/>
      <c r="JN44" s="70"/>
      <c r="JO44" s="70"/>
      <c r="JP44" s="70"/>
      <c r="JQ44" s="70"/>
      <c r="JR44" s="70"/>
      <c r="JS44" s="70"/>
      <c r="JT44" s="70"/>
      <c r="JU44" s="70"/>
      <c r="JV44" s="70"/>
      <c r="JW44" s="70"/>
      <c r="JX44" s="70"/>
      <c r="JY44" s="70"/>
      <c r="JZ44" s="70"/>
      <c r="KA44" s="70"/>
      <c r="KB44" s="70"/>
      <c r="KC44" s="70"/>
      <c r="KD44" s="70"/>
      <c r="KE44" s="70"/>
      <c r="KF44" s="70"/>
      <c r="KG44" s="70"/>
      <c r="KH44" s="70"/>
      <c r="KI44" s="70"/>
      <c r="KJ44" s="70"/>
      <c r="KK44" s="70"/>
      <c r="KL44" s="70"/>
      <c r="KM44" s="70"/>
      <c r="KN44" s="70"/>
      <c r="KO44" s="70"/>
      <c r="KP44" s="70"/>
      <c r="KQ44" s="70"/>
      <c r="KR44" s="70"/>
      <c r="KS44" s="70"/>
      <c r="KT44" s="70"/>
      <c r="KU44" s="70"/>
      <c r="KV44" s="70"/>
      <c r="KW44" s="70"/>
      <c r="KX44" s="70"/>
      <c r="KY44" s="70"/>
      <c r="KZ44" s="70"/>
      <c r="LA44" s="70"/>
      <c r="LB44" s="70"/>
      <c r="LC44" s="70"/>
      <c r="LD44" s="70"/>
      <c r="LE44" s="70"/>
      <c r="LF44" s="70"/>
      <c r="LG44" s="70"/>
      <c r="LH44" s="70"/>
      <c r="LI44" s="70"/>
      <c r="LJ44" s="70"/>
      <c r="LK44" s="70"/>
      <c r="LL44" s="70"/>
      <c r="LM44" s="70"/>
      <c r="LN44" s="70"/>
      <c r="LO44" s="70"/>
      <c r="LP44" s="70"/>
      <c r="LQ44" s="70"/>
      <c r="LR44" s="70"/>
      <c r="LS44" s="70"/>
      <c r="LT44" s="70"/>
      <c r="LU44" s="70"/>
      <c r="LV44" s="70"/>
      <c r="LW44" s="70"/>
      <c r="LX44" s="70"/>
      <c r="LY44" s="70"/>
      <c r="LZ44" s="70"/>
      <c r="MA44" s="70"/>
      <c r="MB44" s="70"/>
      <c r="MC44" s="70"/>
      <c r="MD44" s="70"/>
      <c r="ME44" s="70"/>
      <c r="MF44" s="70"/>
      <c r="MG44" s="70"/>
      <c r="MH44" s="70"/>
      <c r="MI44" s="70"/>
    </row>
    <row r="45" spans="1:347" s="70" customFormat="1" ht="11.25" customHeight="1" x14ac:dyDescent="0.2">
      <c r="A45" s="130"/>
      <c r="B45" s="70" t="s">
        <v>238</v>
      </c>
      <c r="E45" s="506"/>
      <c r="G45" s="90"/>
      <c r="H45" s="127"/>
      <c r="I45" s="128">
        <v>0</v>
      </c>
      <c r="J45" s="128">
        <v>0</v>
      </c>
      <c r="K45" s="128">
        <v>0</v>
      </c>
      <c r="L45" s="128">
        <v>0</v>
      </c>
      <c r="M45" s="128">
        <v>0</v>
      </c>
      <c r="N45" s="128">
        <v>0</v>
      </c>
      <c r="O45" s="128">
        <v>0</v>
      </c>
      <c r="P45" s="128">
        <v>0</v>
      </c>
      <c r="Q45" s="128">
        <v>0</v>
      </c>
      <c r="R45" s="128">
        <v>0</v>
      </c>
      <c r="S45" s="128">
        <v>0</v>
      </c>
      <c r="T45" s="128">
        <v>0</v>
      </c>
      <c r="U45" s="128">
        <v>0</v>
      </c>
      <c r="V45" s="128">
        <v>0</v>
      </c>
      <c r="W45" s="128">
        <v>0</v>
      </c>
      <c r="X45" s="128">
        <v>0</v>
      </c>
      <c r="Y45" s="128">
        <v>0</v>
      </c>
      <c r="Z45" s="128">
        <v>0</v>
      </c>
      <c r="AA45" s="128">
        <v>0</v>
      </c>
      <c r="AB45" s="128">
        <v>0</v>
      </c>
      <c r="AC45" s="128">
        <v>0</v>
      </c>
      <c r="AD45" s="128">
        <v>0</v>
      </c>
      <c r="AE45" s="128">
        <v>0</v>
      </c>
      <c r="AF45" s="128">
        <v>0</v>
      </c>
      <c r="AG45" s="128">
        <v>0</v>
      </c>
      <c r="AH45" s="128">
        <v>0</v>
      </c>
      <c r="AI45" s="128">
        <v>0</v>
      </c>
      <c r="AJ45" s="128">
        <v>0</v>
      </c>
      <c r="AK45" s="128">
        <v>0</v>
      </c>
      <c r="AL45" s="128">
        <v>0</v>
      </c>
      <c r="AM45" s="128">
        <v>0</v>
      </c>
      <c r="AN45" s="128">
        <v>0</v>
      </c>
      <c r="AO45" s="128">
        <v>0</v>
      </c>
      <c r="AP45" s="128">
        <v>0</v>
      </c>
      <c r="AQ45" s="128">
        <v>0</v>
      </c>
      <c r="AR45" s="128">
        <v>0</v>
      </c>
      <c r="AS45" s="128">
        <v>0</v>
      </c>
      <c r="AT45" s="128">
        <v>0</v>
      </c>
      <c r="AU45" s="128">
        <v>0</v>
      </c>
      <c r="AV45" s="128">
        <v>0</v>
      </c>
      <c r="AW45" s="128">
        <v>0</v>
      </c>
      <c r="BB45" s="71">
        <v>0</v>
      </c>
    </row>
    <row r="46" spans="1:347" s="70" customFormat="1" ht="11.25" customHeight="1" x14ac:dyDescent="0.2">
      <c r="A46" s="130"/>
      <c r="B46" s="70" t="s">
        <v>238</v>
      </c>
      <c r="E46" s="506"/>
      <c r="G46" s="90"/>
      <c r="H46" s="127"/>
      <c r="I46" s="128">
        <v>0</v>
      </c>
      <c r="J46" s="128">
        <v>0</v>
      </c>
      <c r="K46" s="128">
        <v>0</v>
      </c>
      <c r="L46" s="128">
        <v>0</v>
      </c>
      <c r="M46" s="128">
        <v>0</v>
      </c>
      <c r="N46" s="128">
        <v>0</v>
      </c>
      <c r="O46" s="128">
        <v>0</v>
      </c>
      <c r="P46" s="128">
        <v>0</v>
      </c>
      <c r="Q46" s="128">
        <v>0</v>
      </c>
      <c r="R46" s="128">
        <v>0</v>
      </c>
      <c r="S46" s="128">
        <v>0</v>
      </c>
      <c r="T46" s="128">
        <v>0</v>
      </c>
      <c r="U46" s="128">
        <v>0</v>
      </c>
      <c r="V46" s="128">
        <v>0</v>
      </c>
      <c r="W46" s="128">
        <v>0</v>
      </c>
      <c r="X46" s="128">
        <v>0</v>
      </c>
      <c r="Y46" s="128">
        <v>0</v>
      </c>
      <c r="Z46" s="128">
        <v>0</v>
      </c>
      <c r="AA46" s="128">
        <v>0</v>
      </c>
      <c r="AB46" s="128">
        <v>0</v>
      </c>
      <c r="AC46" s="128">
        <v>0</v>
      </c>
      <c r="AD46" s="128">
        <v>0</v>
      </c>
      <c r="AE46" s="128">
        <v>0</v>
      </c>
      <c r="AF46" s="128">
        <v>0</v>
      </c>
      <c r="AG46" s="128">
        <v>0</v>
      </c>
      <c r="AH46" s="128">
        <v>0</v>
      </c>
      <c r="AI46" s="128">
        <v>0</v>
      </c>
      <c r="AJ46" s="128">
        <v>0</v>
      </c>
      <c r="AK46" s="128">
        <v>0</v>
      </c>
      <c r="AL46" s="128">
        <v>0</v>
      </c>
      <c r="AM46" s="128">
        <v>0</v>
      </c>
      <c r="AN46" s="128">
        <v>0</v>
      </c>
      <c r="AO46" s="128">
        <v>0</v>
      </c>
      <c r="AP46" s="128">
        <v>0</v>
      </c>
      <c r="AQ46" s="128">
        <v>0</v>
      </c>
      <c r="AR46" s="128">
        <v>0</v>
      </c>
      <c r="AS46" s="128">
        <v>0</v>
      </c>
      <c r="AT46" s="128">
        <v>0</v>
      </c>
      <c r="AU46" s="128">
        <v>0</v>
      </c>
      <c r="AV46" s="128">
        <v>0</v>
      </c>
      <c r="AW46" s="128">
        <v>0</v>
      </c>
      <c r="BB46" s="71">
        <v>0</v>
      </c>
    </row>
    <row r="47" spans="1:347" s="70" customFormat="1" ht="11.25" customHeight="1" x14ac:dyDescent="0.2">
      <c r="A47" s="130"/>
      <c r="B47" s="91" t="s">
        <v>288</v>
      </c>
      <c r="C47" s="91"/>
      <c r="D47" s="91"/>
      <c r="E47" s="509"/>
      <c r="F47" s="91"/>
      <c r="G47" s="95"/>
      <c r="H47" s="468"/>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c r="AT47" s="469"/>
      <c r="AU47" s="469"/>
      <c r="AV47" s="469"/>
      <c r="AW47" s="469"/>
    </row>
    <row r="48" spans="1:347" s="70" customFormat="1" ht="11.25" customHeight="1" x14ac:dyDescent="0.2">
      <c r="A48" s="130"/>
      <c r="B48" s="470" t="s">
        <v>289</v>
      </c>
      <c r="C48" s="470"/>
      <c r="D48" s="470"/>
      <c r="E48" s="510"/>
      <c r="F48" s="470"/>
      <c r="G48" s="471"/>
      <c r="H48" s="472">
        <v>20</v>
      </c>
      <c r="I48" s="473">
        <v>20</v>
      </c>
      <c r="J48" s="473">
        <v>20</v>
      </c>
      <c r="K48" s="473">
        <v>20</v>
      </c>
      <c r="L48" s="473">
        <v>20</v>
      </c>
      <c r="M48" s="473">
        <v>20</v>
      </c>
      <c r="N48" s="473">
        <v>20</v>
      </c>
      <c r="O48" s="473">
        <v>20</v>
      </c>
      <c r="P48" s="473">
        <v>20</v>
      </c>
      <c r="Q48" s="473">
        <v>20</v>
      </c>
      <c r="R48" s="473">
        <v>20</v>
      </c>
      <c r="S48" s="473">
        <v>20</v>
      </c>
      <c r="T48" s="473">
        <v>20</v>
      </c>
      <c r="U48" s="473">
        <v>20</v>
      </c>
      <c r="V48" s="473">
        <v>20</v>
      </c>
      <c r="W48" s="473">
        <v>20</v>
      </c>
      <c r="X48" s="473">
        <v>20</v>
      </c>
      <c r="Y48" s="473">
        <v>20</v>
      </c>
      <c r="Z48" s="473">
        <v>20</v>
      </c>
      <c r="AA48" s="473">
        <v>20</v>
      </c>
      <c r="AB48" s="473">
        <v>20</v>
      </c>
      <c r="AC48" s="473">
        <v>20</v>
      </c>
      <c r="AD48" s="473">
        <v>20</v>
      </c>
      <c r="AE48" s="473">
        <v>20</v>
      </c>
      <c r="AF48" s="473">
        <v>20</v>
      </c>
      <c r="AG48" s="473">
        <v>20</v>
      </c>
      <c r="AH48" s="473">
        <v>20</v>
      </c>
      <c r="AI48" s="473">
        <v>20</v>
      </c>
      <c r="AJ48" s="473">
        <v>20</v>
      </c>
      <c r="AK48" s="473">
        <v>20</v>
      </c>
      <c r="AL48" s="473">
        <v>20</v>
      </c>
      <c r="AM48" s="473">
        <v>20</v>
      </c>
      <c r="AN48" s="473">
        <v>20</v>
      </c>
      <c r="AO48" s="473">
        <v>20</v>
      </c>
      <c r="AP48" s="473">
        <v>20</v>
      </c>
      <c r="AQ48" s="473">
        <v>20</v>
      </c>
      <c r="AR48" s="473">
        <v>20</v>
      </c>
      <c r="AS48" s="473">
        <v>20</v>
      </c>
      <c r="AT48" s="473">
        <v>20</v>
      </c>
      <c r="AU48" s="473">
        <v>20</v>
      </c>
      <c r="AV48" s="473">
        <v>20</v>
      </c>
      <c r="AW48" s="473">
        <v>20</v>
      </c>
    </row>
    <row r="49" spans="1:54" s="70" customFormat="1" ht="11.25" customHeight="1" x14ac:dyDescent="0.2">
      <c r="A49" s="130"/>
      <c r="B49" s="91" t="s">
        <v>290</v>
      </c>
      <c r="C49" s="91"/>
      <c r="D49" s="91"/>
      <c r="E49" s="509"/>
      <c r="F49" s="91"/>
      <c r="G49" s="95"/>
      <c r="H49" s="474">
        <v>16.3</v>
      </c>
      <c r="I49" s="376">
        <v>16.3</v>
      </c>
      <c r="J49" s="376">
        <v>16.3</v>
      </c>
      <c r="K49" s="376">
        <v>16.3</v>
      </c>
      <c r="L49" s="376">
        <v>16.3</v>
      </c>
      <c r="M49" s="376">
        <v>16.3</v>
      </c>
      <c r="N49" s="376">
        <v>16.3</v>
      </c>
      <c r="O49" s="376">
        <v>16.3</v>
      </c>
      <c r="P49" s="376">
        <v>16.3</v>
      </c>
      <c r="Q49" s="376">
        <v>16.3</v>
      </c>
      <c r="R49" s="376">
        <v>16.3</v>
      </c>
      <c r="S49" s="376">
        <v>16.3</v>
      </c>
      <c r="T49" s="376">
        <v>16.3</v>
      </c>
      <c r="U49" s="376">
        <v>16.3</v>
      </c>
      <c r="V49" s="376">
        <v>16.3</v>
      </c>
      <c r="W49" s="376">
        <v>16.3</v>
      </c>
      <c r="X49" s="376">
        <v>16.3</v>
      </c>
      <c r="Y49" s="376">
        <v>16.3</v>
      </c>
      <c r="Z49" s="376">
        <v>16.3</v>
      </c>
      <c r="AA49" s="376">
        <v>16.3</v>
      </c>
      <c r="AB49" s="376">
        <v>16.3</v>
      </c>
      <c r="AC49" s="376">
        <v>16.3</v>
      </c>
      <c r="AD49" s="376">
        <v>16.3</v>
      </c>
      <c r="AE49" s="376">
        <v>16.3</v>
      </c>
      <c r="AF49" s="376">
        <v>16.3</v>
      </c>
      <c r="AG49" s="376">
        <v>16.3</v>
      </c>
      <c r="AH49" s="376">
        <v>16.3</v>
      </c>
      <c r="AI49" s="376">
        <v>16.3</v>
      </c>
      <c r="AJ49" s="376">
        <v>16.3</v>
      </c>
      <c r="AK49" s="376">
        <v>16.3</v>
      </c>
      <c r="AL49" s="376">
        <v>16.3</v>
      </c>
      <c r="AM49" s="376">
        <v>16.3</v>
      </c>
      <c r="AN49" s="376">
        <v>16.3</v>
      </c>
      <c r="AO49" s="376">
        <v>16.3</v>
      </c>
      <c r="AP49" s="376">
        <v>16.3</v>
      </c>
      <c r="AQ49" s="376">
        <v>16.3</v>
      </c>
      <c r="AR49" s="376">
        <v>16.3</v>
      </c>
      <c r="AS49" s="376">
        <v>16.3</v>
      </c>
      <c r="AT49" s="376">
        <v>16.3</v>
      </c>
      <c r="AU49" s="376">
        <v>16.3</v>
      </c>
      <c r="AV49" s="376">
        <v>16.3</v>
      </c>
      <c r="AW49" s="376">
        <v>16.3</v>
      </c>
    </row>
    <row r="50" spans="1:54" s="70" customFormat="1" ht="11.25" customHeight="1" x14ac:dyDescent="0.2">
      <c r="A50" s="130"/>
      <c r="E50" s="511"/>
      <c r="G50" s="90"/>
      <c r="H50" s="129"/>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row>
    <row r="51" spans="1:54" s="70" customFormat="1" ht="11.25" customHeight="1" x14ac:dyDescent="0.2">
      <c r="A51" s="130"/>
      <c r="B51" s="68" t="s">
        <v>239</v>
      </c>
      <c r="C51" s="461"/>
      <c r="D51" s="461"/>
      <c r="E51" s="512"/>
      <c r="F51" s="461"/>
      <c r="G51" s="462"/>
      <c r="H51" s="463"/>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4"/>
      <c r="AR51" s="464"/>
      <c r="AS51" s="464"/>
      <c r="AT51" s="464"/>
      <c r="AU51" s="464"/>
      <c r="AV51" s="464"/>
      <c r="AW51" s="464"/>
      <c r="AY51" s="464"/>
      <c r="AZ51" s="464"/>
      <c r="BA51" s="464"/>
      <c r="BB51" s="464"/>
    </row>
    <row r="52" spans="1:54" s="70" customFormat="1" ht="11.25" customHeight="1" x14ac:dyDescent="0.2">
      <c r="A52" s="130"/>
      <c r="B52" s="465" t="s">
        <v>287</v>
      </c>
      <c r="C52" s="466"/>
      <c r="D52" s="466"/>
      <c r="E52" s="513"/>
      <c r="F52" s="466"/>
      <c r="G52" s="466"/>
      <c r="H52" s="126"/>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Y52" s="467"/>
      <c r="AZ52" s="467"/>
      <c r="BA52" s="467"/>
      <c r="BB52" s="467"/>
    </row>
    <row r="53" spans="1:54" s="70" customFormat="1" ht="11.25" customHeight="1" x14ac:dyDescent="0.2">
      <c r="A53" s="130"/>
      <c r="B53" s="70" t="s">
        <v>239</v>
      </c>
      <c r="C53" s="70" t="s">
        <v>405</v>
      </c>
      <c r="D53" s="70" t="s">
        <v>406</v>
      </c>
      <c r="E53" s="506">
        <v>1</v>
      </c>
      <c r="G53" s="90">
        <v>91731</v>
      </c>
      <c r="H53" s="127">
        <v>89294</v>
      </c>
      <c r="I53" s="507">
        <v>91731</v>
      </c>
      <c r="J53" s="135">
        <v>93565.62</v>
      </c>
      <c r="K53" s="135">
        <v>95436.932399999991</v>
      </c>
      <c r="L53" s="135">
        <v>97345.671047999989</v>
      </c>
      <c r="M53" s="135">
        <v>99292.584468959991</v>
      </c>
      <c r="N53" s="128">
        <v>101278.43615833919</v>
      </c>
      <c r="O53" s="128">
        <v>103304.00488150597</v>
      </c>
      <c r="P53" s="128">
        <v>105370.0849791361</v>
      </c>
      <c r="Q53" s="128">
        <v>107477.48667871882</v>
      </c>
      <c r="R53" s="128">
        <v>109627.03641229319</v>
      </c>
      <c r="S53" s="128">
        <v>111819.57714053906</v>
      </c>
      <c r="T53" s="128">
        <v>114055.96868334984</v>
      </c>
      <c r="U53" s="128">
        <v>116337.08805701684</v>
      </c>
      <c r="V53" s="128">
        <v>118663.82981815717</v>
      </c>
      <c r="W53" s="128">
        <v>121037.10641452031</v>
      </c>
      <c r="X53" s="128">
        <v>123457.84854281072</v>
      </c>
      <c r="Y53" s="128">
        <v>125927.00551366694</v>
      </c>
      <c r="Z53" s="128">
        <v>128445.54562394028</v>
      </c>
      <c r="AA53" s="128">
        <v>131014.45653641909</v>
      </c>
      <c r="AB53" s="128">
        <v>133634.74566714748</v>
      </c>
      <c r="AC53" s="128">
        <v>136307.44058049042</v>
      </c>
      <c r="AD53" s="128">
        <v>139033.58939210023</v>
      </c>
      <c r="AE53" s="128">
        <v>141814.26117994223</v>
      </c>
      <c r="AF53" s="128">
        <v>144650.54640354108</v>
      </c>
      <c r="AG53" s="128">
        <v>147543.5573316119</v>
      </c>
      <c r="AH53" s="128">
        <v>150494.42847824414</v>
      </c>
      <c r="AI53" s="128">
        <v>153504.31704780902</v>
      </c>
      <c r="AJ53" s="128">
        <v>156574.4033887652</v>
      </c>
      <c r="AK53" s="128">
        <v>159705.8914565405</v>
      </c>
      <c r="AL53" s="128">
        <v>162900.00928567132</v>
      </c>
      <c r="AM53" s="128">
        <v>166158.00947138475</v>
      </c>
      <c r="AN53" s="128">
        <v>169481.16966081245</v>
      </c>
      <c r="AO53" s="128">
        <v>172870.79305402871</v>
      </c>
      <c r="AP53" s="128">
        <v>176328.20891510928</v>
      </c>
      <c r="AQ53" s="128">
        <v>179854.77309341147</v>
      </c>
      <c r="AR53" s="128">
        <v>183451.86855527971</v>
      </c>
      <c r="AS53" s="128">
        <v>187120.90592638531</v>
      </c>
      <c r="AT53" s="128">
        <v>190863.32404491302</v>
      </c>
      <c r="AU53" s="128">
        <v>194680.59052581128</v>
      </c>
      <c r="AV53" s="128">
        <v>198574.20233632749</v>
      </c>
      <c r="AW53" s="128">
        <v>202545.68638305404</v>
      </c>
      <c r="AY53" s="71"/>
      <c r="AZ53" s="71"/>
      <c r="BA53" s="71"/>
      <c r="BB53" s="71">
        <v>-91731</v>
      </c>
    </row>
    <row r="54" spans="1:54" s="70" customFormat="1" ht="11.25" customHeight="1" x14ac:dyDescent="0.2">
      <c r="A54" s="130"/>
      <c r="B54" s="70" t="s">
        <v>239</v>
      </c>
      <c r="C54" s="70" t="s">
        <v>405</v>
      </c>
      <c r="D54" s="70" t="s">
        <v>407</v>
      </c>
      <c r="E54" s="506">
        <v>1</v>
      </c>
      <c r="G54" s="90">
        <v>91935</v>
      </c>
      <c r="H54" s="127">
        <v>88869</v>
      </c>
      <c r="I54" s="507">
        <v>91935</v>
      </c>
      <c r="J54" s="135">
        <v>93773.7</v>
      </c>
      <c r="K54" s="135">
        <v>95649.173999999999</v>
      </c>
      <c r="L54" s="135">
        <v>97562.157479999994</v>
      </c>
      <c r="M54" s="135">
        <v>99513.400629600001</v>
      </c>
      <c r="N54" s="128">
        <v>101503.668642192</v>
      </c>
      <c r="O54" s="128">
        <v>103533.74201503584</v>
      </c>
      <c r="P54" s="128">
        <v>105604.41685533656</v>
      </c>
      <c r="Q54" s="128">
        <v>107716.50519244329</v>
      </c>
      <c r="R54" s="128">
        <v>109870.83529629216</v>
      </c>
      <c r="S54" s="128">
        <v>112068.25200221801</v>
      </c>
      <c r="T54" s="128">
        <v>114309.61704226237</v>
      </c>
      <c r="U54" s="128">
        <v>116595.80938310761</v>
      </c>
      <c r="V54" s="128">
        <v>118927.72557076976</v>
      </c>
      <c r="W54" s="128">
        <v>121306.28008218516</v>
      </c>
      <c r="X54" s="128">
        <v>123732.40568382887</v>
      </c>
      <c r="Y54" s="128">
        <v>126207.05379750545</v>
      </c>
      <c r="Z54" s="128">
        <v>128731.19487345556</v>
      </c>
      <c r="AA54" s="128">
        <v>131305.81877092467</v>
      </c>
      <c r="AB54" s="128">
        <v>133931.93514634317</v>
      </c>
      <c r="AC54" s="128">
        <v>136610.57384927003</v>
      </c>
      <c r="AD54" s="128">
        <v>139342.78532625543</v>
      </c>
      <c r="AE54" s="128">
        <v>142129.64103278055</v>
      </c>
      <c r="AF54" s="128">
        <v>144972.23385343616</v>
      </c>
      <c r="AG54" s="128">
        <v>147871.6785305049</v>
      </c>
      <c r="AH54" s="128">
        <v>150829.112101115</v>
      </c>
      <c r="AI54" s="128">
        <v>153845.69434313729</v>
      </c>
      <c r="AJ54" s="128">
        <v>156922.60823000004</v>
      </c>
      <c r="AK54" s="128">
        <v>160061.06039460003</v>
      </c>
      <c r="AL54" s="128">
        <v>163262.28160249203</v>
      </c>
      <c r="AM54" s="128">
        <v>166527.52723454186</v>
      </c>
      <c r="AN54" s="128">
        <v>169858.0777792327</v>
      </c>
      <c r="AO54" s="128">
        <v>173255.23933481736</v>
      </c>
      <c r="AP54" s="128">
        <v>176720.34412151371</v>
      </c>
      <c r="AQ54" s="128">
        <v>180254.75100394399</v>
      </c>
      <c r="AR54" s="128">
        <v>183859.84602402287</v>
      </c>
      <c r="AS54" s="128">
        <v>187537.04294450334</v>
      </c>
      <c r="AT54" s="128">
        <v>191287.78380339339</v>
      </c>
      <c r="AU54" s="128">
        <v>195113.53947946127</v>
      </c>
      <c r="AV54" s="128">
        <v>199015.8102690505</v>
      </c>
      <c r="AW54" s="128">
        <v>202996.12647443151</v>
      </c>
      <c r="AY54" s="71"/>
      <c r="AZ54" s="71"/>
      <c r="BA54" s="71"/>
      <c r="BB54" s="71">
        <v>-91935</v>
      </c>
    </row>
    <row r="55" spans="1:54" s="70" customFormat="1" ht="11.25" customHeight="1" x14ac:dyDescent="0.2">
      <c r="A55" s="130"/>
      <c r="B55" s="70" t="s">
        <v>239</v>
      </c>
      <c r="C55" s="70" t="s">
        <v>405</v>
      </c>
      <c r="D55" s="70" t="s">
        <v>408</v>
      </c>
      <c r="E55" s="506">
        <v>1</v>
      </c>
      <c r="G55" s="90">
        <v>91935</v>
      </c>
      <c r="H55" s="127">
        <v>88869</v>
      </c>
      <c r="I55" s="507">
        <v>91935</v>
      </c>
      <c r="J55" s="135">
        <v>93773.7</v>
      </c>
      <c r="K55" s="135">
        <v>95649.173999999999</v>
      </c>
      <c r="L55" s="135">
        <v>97562.157479999994</v>
      </c>
      <c r="M55" s="135">
        <v>99513.400629600001</v>
      </c>
      <c r="N55" s="128">
        <v>101503.668642192</v>
      </c>
      <c r="O55" s="128">
        <v>103533.74201503584</v>
      </c>
      <c r="P55" s="128">
        <v>105604.41685533656</v>
      </c>
      <c r="Q55" s="128">
        <v>107716.50519244329</v>
      </c>
      <c r="R55" s="128">
        <v>109870.83529629216</v>
      </c>
      <c r="S55" s="128">
        <v>112068.25200221801</v>
      </c>
      <c r="T55" s="128">
        <v>114309.61704226237</v>
      </c>
      <c r="U55" s="128">
        <v>116595.80938310761</v>
      </c>
      <c r="V55" s="128">
        <v>118927.72557076976</v>
      </c>
      <c r="W55" s="128">
        <v>121306.28008218516</v>
      </c>
      <c r="X55" s="128">
        <v>123732.40568382887</v>
      </c>
      <c r="Y55" s="128">
        <v>126207.05379750545</v>
      </c>
      <c r="Z55" s="128">
        <v>128731.19487345556</v>
      </c>
      <c r="AA55" s="128">
        <v>131305.81877092467</v>
      </c>
      <c r="AB55" s="128">
        <v>133931.93514634317</v>
      </c>
      <c r="AC55" s="128">
        <v>136610.57384927003</v>
      </c>
      <c r="AD55" s="128">
        <v>139342.78532625543</v>
      </c>
      <c r="AE55" s="128">
        <v>142129.64103278055</v>
      </c>
      <c r="AF55" s="128">
        <v>144972.23385343616</v>
      </c>
      <c r="AG55" s="128">
        <v>147871.6785305049</v>
      </c>
      <c r="AH55" s="128">
        <v>150829.112101115</v>
      </c>
      <c r="AI55" s="128">
        <v>153845.69434313729</v>
      </c>
      <c r="AJ55" s="128">
        <v>156922.60823000004</v>
      </c>
      <c r="AK55" s="128">
        <v>160061.06039460003</v>
      </c>
      <c r="AL55" s="128">
        <v>163262.28160249203</v>
      </c>
      <c r="AM55" s="128">
        <v>166527.52723454186</v>
      </c>
      <c r="AN55" s="128">
        <v>169858.0777792327</v>
      </c>
      <c r="AO55" s="128">
        <v>173255.23933481736</v>
      </c>
      <c r="AP55" s="128">
        <v>176720.34412151371</v>
      </c>
      <c r="AQ55" s="128">
        <v>180254.75100394399</v>
      </c>
      <c r="AR55" s="128">
        <v>183859.84602402287</v>
      </c>
      <c r="AS55" s="128">
        <v>187537.04294450334</v>
      </c>
      <c r="AT55" s="128">
        <v>191287.78380339339</v>
      </c>
      <c r="AU55" s="128">
        <v>195113.53947946127</v>
      </c>
      <c r="AV55" s="128">
        <v>199015.8102690505</v>
      </c>
      <c r="AW55" s="128">
        <v>202996.12647443151</v>
      </c>
      <c r="AY55" s="71"/>
      <c r="AZ55" s="71"/>
      <c r="BA55" s="71"/>
      <c r="BB55" s="71">
        <v>-91935</v>
      </c>
    </row>
    <row r="56" spans="1:54" s="70" customFormat="1" ht="11.25" customHeight="1" x14ac:dyDescent="0.2">
      <c r="A56" s="130"/>
      <c r="B56" s="70" t="s">
        <v>239</v>
      </c>
      <c r="C56" s="70" t="s">
        <v>405</v>
      </c>
      <c r="D56" s="70" t="s">
        <v>409</v>
      </c>
      <c r="E56" s="506">
        <v>1</v>
      </c>
      <c r="G56" s="90">
        <v>66724</v>
      </c>
      <c r="H56" s="127">
        <v>64027</v>
      </c>
      <c r="I56" s="507">
        <v>66724</v>
      </c>
      <c r="J56" s="135">
        <v>68058.48</v>
      </c>
      <c r="K56" s="135">
        <v>69419.649600000004</v>
      </c>
      <c r="L56" s="135">
        <v>70808.042592000013</v>
      </c>
      <c r="M56" s="135">
        <v>72224.203443840015</v>
      </c>
      <c r="N56" s="128">
        <v>73668.687512716817</v>
      </c>
      <c r="O56" s="128">
        <v>75142.061262971154</v>
      </c>
      <c r="P56" s="128">
        <v>76644.902488230582</v>
      </c>
      <c r="Q56" s="128">
        <v>78177.800537995194</v>
      </c>
      <c r="R56" s="128">
        <v>79741.356548755095</v>
      </c>
      <c r="S56" s="128">
        <v>81336.183679730195</v>
      </c>
      <c r="T56" s="128">
        <v>82962.907353324801</v>
      </c>
      <c r="U56" s="128">
        <v>84622.165500391304</v>
      </c>
      <c r="V56" s="128">
        <v>86314.608810399135</v>
      </c>
      <c r="W56" s="128">
        <v>88040.900986607114</v>
      </c>
      <c r="X56" s="128">
        <v>89801.719006339263</v>
      </c>
      <c r="Y56" s="128">
        <v>91597.753386466051</v>
      </c>
      <c r="Z56" s="128">
        <v>93429.708454195366</v>
      </c>
      <c r="AA56" s="128">
        <v>95298.302623279276</v>
      </c>
      <c r="AB56" s="128">
        <v>97204.268675744868</v>
      </c>
      <c r="AC56" s="128">
        <v>99148.354049259768</v>
      </c>
      <c r="AD56" s="128">
        <v>101131.32113024496</v>
      </c>
      <c r="AE56" s="128">
        <v>103153.94755284986</v>
      </c>
      <c r="AF56" s="128">
        <v>105217.02650390686</v>
      </c>
      <c r="AG56" s="128">
        <v>107321.36703398501</v>
      </c>
      <c r="AH56" s="128">
        <v>109467.79437466471</v>
      </c>
      <c r="AI56" s="128">
        <v>111657.150262158</v>
      </c>
      <c r="AJ56" s="128">
        <v>113890.29326740117</v>
      </c>
      <c r="AK56" s="128">
        <v>116168.09913274919</v>
      </c>
      <c r="AL56" s="128">
        <v>118491.46111540418</v>
      </c>
      <c r="AM56" s="128">
        <v>120861.29033771226</v>
      </c>
      <c r="AN56" s="128">
        <v>123278.5161444665</v>
      </c>
      <c r="AO56" s="128">
        <v>125744.08646735582</v>
      </c>
      <c r="AP56" s="128">
        <v>128258.96819670295</v>
      </c>
      <c r="AQ56" s="128">
        <v>130824.14756063701</v>
      </c>
      <c r="AR56" s="128">
        <v>133440.63051184974</v>
      </c>
      <c r="AS56" s="128">
        <v>136109.44312208673</v>
      </c>
      <c r="AT56" s="128">
        <v>138831.63198452847</v>
      </c>
      <c r="AU56" s="128">
        <v>141608.26462421904</v>
      </c>
      <c r="AV56" s="128">
        <v>144440.42991670343</v>
      </c>
      <c r="AW56" s="128">
        <v>147329.23851503749</v>
      </c>
      <c r="AY56" s="71"/>
      <c r="AZ56" s="71"/>
      <c r="BA56" s="71"/>
      <c r="BB56" s="71">
        <v>-66724</v>
      </c>
    </row>
    <row r="57" spans="1:54" s="70" customFormat="1" ht="11.25" customHeight="1" x14ac:dyDescent="0.2">
      <c r="A57" s="130"/>
      <c r="B57" s="70" t="s">
        <v>239</v>
      </c>
      <c r="C57" s="70" t="s">
        <v>405</v>
      </c>
      <c r="D57" s="70" t="s">
        <v>410</v>
      </c>
      <c r="E57" s="506">
        <v>1</v>
      </c>
      <c r="G57" s="90">
        <v>82200</v>
      </c>
      <c r="H57" s="127">
        <v>78856</v>
      </c>
      <c r="I57" s="507">
        <v>82200</v>
      </c>
      <c r="J57" s="135">
        <v>83844</v>
      </c>
      <c r="K57" s="135">
        <v>85520.88</v>
      </c>
      <c r="L57" s="135">
        <v>87231.297600000005</v>
      </c>
      <c r="M57" s="135">
        <v>88975.923552000007</v>
      </c>
      <c r="N57" s="128">
        <v>90755.442023040014</v>
      </c>
      <c r="O57" s="128">
        <v>92570.550863500815</v>
      </c>
      <c r="P57" s="128">
        <v>94421.961880770832</v>
      </c>
      <c r="Q57" s="128">
        <v>96310.401118386246</v>
      </c>
      <c r="R57" s="128">
        <v>98236.609140753979</v>
      </c>
      <c r="S57" s="128">
        <v>100201.34132356905</v>
      </c>
      <c r="T57" s="128">
        <v>102205.36815004043</v>
      </c>
      <c r="U57" s="128">
        <v>104249.47551304125</v>
      </c>
      <c r="V57" s="128">
        <v>106334.46502330208</v>
      </c>
      <c r="W57" s="128">
        <v>108461.15432376812</v>
      </c>
      <c r="X57" s="128">
        <v>110630.37741024348</v>
      </c>
      <c r="Y57" s="128">
        <v>112842.98495844836</v>
      </c>
      <c r="Z57" s="128">
        <v>115099.84465761733</v>
      </c>
      <c r="AA57" s="128">
        <v>117401.84155076968</v>
      </c>
      <c r="AB57" s="128">
        <v>119749.87838178508</v>
      </c>
      <c r="AC57" s="128">
        <v>122144.87594942078</v>
      </c>
      <c r="AD57" s="128">
        <v>124587.7734684092</v>
      </c>
      <c r="AE57" s="128">
        <v>127079.52893777739</v>
      </c>
      <c r="AF57" s="128">
        <v>129621.11951653294</v>
      </c>
      <c r="AG57" s="128">
        <v>132213.5419068636</v>
      </c>
      <c r="AH57" s="128">
        <v>134857.81274500088</v>
      </c>
      <c r="AI57" s="128">
        <v>137554.96899990088</v>
      </c>
      <c r="AJ57" s="128">
        <v>140306.0683798989</v>
      </c>
      <c r="AK57" s="128">
        <v>143112.18974749689</v>
      </c>
      <c r="AL57" s="128">
        <v>145974.43354244682</v>
      </c>
      <c r="AM57" s="128">
        <v>148893.92221329577</v>
      </c>
      <c r="AN57" s="128">
        <v>151871.80065756169</v>
      </c>
      <c r="AO57" s="128">
        <v>154909.23667071291</v>
      </c>
      <c r="AP57" s="128">
        <v>158007.42140412718</v>
      </c>
      <c r="AQ57" s="128">
        <v>161167.56983220973</v>
      </c>
      <c r="AR57" s="128">
        <v>164390.92122885393</v>
      </c>
      <c r="AS57" s="128">
        <v>167678.739653431</v>
      </c>
      <c r="AT57" s="128">
        <v>171032.31444649963</v>
      </c>
      <c r="AU57" s="128">
        <v>174452.96073542963</v>
      </c>
      <c r="AV57" s="128">
        <v>177942.01995013823</v>
      </c>
      <c r="AW57" s="128">
        <v>181500.860349141</v>
      </c>
      <c r="AY57" s="71"/>
      <c r="AZ57" s="71"/>
      <c r="BA57" s="71"/>
      <c r="BB57" s="71">
        <v>-82200</v>
      </c>
    </row>
    <row r="58" spans="1:54" s="70" customFormat="1" ht="11.25" customHeight="1" x14ac:dyDescent="0.2">
      <c r="A58" s="130"/>
      <c r="B58" s="70" t="s">
        <v>239</v>
      </c>
      <c r="C58" s="70" t="s">
        <v>405</v>
      </c>
      <c r="D58" s="70" t="s">
        <v>411</v>
      </c>
      <c r="E58" s="506">
        <v>1</v>
      </c>
      <c r="G58" s="90">
        <v>72198</v>
      </c>
      <c r="H58" s="127">
        <v>69503</v>
      </c>
      <c r="I58" s="507">
        <v>72198</v>
      </c>
      <c r="J58" s="135">
        <v>73641.960000000006</v>
      </c>
      <c r="K58" s="135">
        <v>75114.799200000009</v>
      </c>
      <c r="L58" s="135">
        <v>76617.095184000005</v>
      </c>
      <c r="M58" s="135">
        <v>78149.437087680009</v>
      </c>
      <c r="N58" s="128">
        <v>79712.425829433618</v>
      </c>
      <c r="O58" s="128">
        <v>81306.674346022293</v>
      </c>
      <c r="P58" s="128">
        <v>82932.807832942737</v>
      </c>
      <c r="Q58" s="128">
        <v>84591.463989601587</v>
      </c>
      <c r="R58" s="128">
        <v>86283.293269393616</v>
      </c>
      <c r="S58" s="128">
        <v>88008.959134781486</v>
      </c>
      <c r="T58" s="128">
        <v>89769.138317477118</v>
      </c>
      <c r="U58" s="128">
        <v>91564.521083826665</v>
      </c>
      <c r="V58" s="128">
        <v>93395.811505503196</v>
      </c>
      <c r="W58" s="128">
        <v>95263.727735613254</v>
      </c>
      <c r="X58" s="128">
        <v>97169.002290325516</v>
      </c>
      <c r="Y58" s="128">
        <v>99112.382336132025</v>
      </c>
      <c r="Z58" s="128">
        <v>101094.62998285466</v>
      </c>
      <c r="AA58" s="128">
        <v>103116.52258251175</v>
      </c>
      <c r="AB58" s="128">
        <v>105178.85303416199</v>
      </c>
      <c r="AC58" s="128">
        <v>107282.43009484523</v>
      </c>
      <c r="AD58" s="128">
        <v>109428.07869674213</v>
      </c>
      <c r="AE58" s="128">
        <v>111616.64027067697</v>
      </c>
      <c r="AF58" s="128">
        <v>113848.97307609051</v>
      </c>
      <c r="AG58" s="128">
        <v>116125.95253761232</v>
      </c>
      <c r="AH58" s="128">
        <v>118448.47158836457</v>
      </c>
      <c r="AI58" s="128">
        <v>120817.44102013187</v>
      </c>
      <c r="AJ58" s="128">
        <v>123233.7898405345</v>
      </c>
      <c r="AK58" s="128">
        <v>125698.4656373452</v>
      </c>
      <c r="AL58" s="128">
        <v>128212.43495009211</v>
      </c>
      <c r="AM58" s="128">
        <v>130776.68364909396</v>
      </c>
      <c r="AN58" s="128">
        <v>133392.21732207586</v>
      </c>
      <c r="AO58" s="128">
        <v>136060.06166851739</v>
      </c>
      <c r="AP58" s="128">
        <v>138781.26290188773</v>
      </c>
      <c r="AQ58" s="128">
        <v>141556.8881599255</v>
      </c>
      <c r="AR58" s="128">
        <v>144388.02592312402</v>
      </c>
      <c r="AS58" s="128">
        <v>147275.7864415865</v>
      </c>
      <c r="AT58" s="128">
        <v>150221.30217041823</v>
      </c>
      <c r="AU58" s="128">
        <v>153225.7282138266</v>
      </c>
      <c r="AV58" s="128">
        <v>156290.24277810313</v>
      </c>
      <c r="AW58" s="128">
        <v>159416.04763366521</v>
      </c>
      <c r="AY58" s="71"/>
      <c r="AZ58" s="71"/>
      <c r="BA58" s="71"/>
      <c r="BB58" s="71">
        <v>-72198</v>
      </c>
    </row>
    <row r="59" spans="1:54" s="70" customFormat="1" ht="11.25" customHeight="1" x14ac:dyDescent="0.2">
      <c r="A59" s="130"/>
      <c r="B59" s="70" t="s">
        <v>239</v>
      </c>
      <c r="C59" s="70" t="s">
        <v>405</v>
      </c>
      <c r="D59" s="70" t="s">
        <v>412</v>
      </c>
      <c r="E59" s="506">
        <v>1</v>
      </c>
      <c r="G59" s="90">
        <v>75535</v>
      </c>
      <c r="H59" s="127">
        <v>72198</v>
      </c>
      <c r="I59" s="507">
        <v>75535</v>
      </c>
      <c r="J59" s="135">
        <v>77045.7</v>
      </c>
      <c r="K59" s="135">
        <v>78586.614000000001</v>
      </c>
      <c r="L59" s="135">
        <v>80158.346279999998</v>
      </c>
      <c r="M59" s="135">
        <v>81761.5132056</v>
      </c>
      <c r="N59" s="128">
        <v>83396.743469712004</v>
      </c>
      <c r="O59" s="128">
        <v>85064.678339106249</v>
      </c>
      <c r="P59" s="128">
        <v>86765.971905888378</v>
      </c>
      <c r="Q59" s="128">
        <v>88501.291344006153</v>
      </c>
      <c r="R59" s="128">
        <v>90271.317170886279</v>
      </c>
      <c r="S59" s="128">
        <v>92076.743514304006</v>
      </c>
      <c r="T59" s="128">
        <v>93918.278384590085</v>
      </c>
      <c r="U59" s="128">
        <v>95796.643952281884</v>
      </c>
      <c r="V59" s="128">
        <v>97712.576831327518</v>
      </c>
      <c r="W59" s="128">
        <v>99666.828367954076</v>
      </c>
      <c r="X59" s="128">
        <v>101660.16493531317</v>
      </c>
      <c r="Y59" s="128">
        <v>103693.36823401944</v>
      </c>
      <c r="Z59" s="128">
        <v>105767.23559869983</v>
      </c>
      <c r="AA59" s="128">
        <v>107882.58031067383</v>
      </c>
      <c r="AB59" s="128">
        <v>110040.23191688731</v>
      </c>
      <c r="AC59" s="128">
        <v>112241.03655522506</v>
      </c>
      <c r="AD59" s="128">
        <v>114485.85728632956</v>
      </c>
      <c r="AE59" s="128">
        <v>116775.57443205615</v>
      </c>
      <c r="AF59" s="128">
        <v>119111.08592069728</v>
      </c>
      <c r="AG59" s="128">
        <v>121493.30763911123</v>
      </c>
      <c r="AH59" s="128">
        <v>123923.17379189345</v>
      </c>
      <c r="AI59" s="128">
        <v>126401.63726773132</v>
      </c>
      <c r="AJ59" s="128">
        <v>128929.67001308595</v>
      </c>
      <c r="AK59" s="128">
        <v>131508.26341334768</v>
      </c>
      <c r="AL59" s="128">
        <v>134138.42868161463</v>
      </c>
      <c r="AM59" s="128">
        <v>136821.19725524692</v>
      </c>
      <c r="AN59" s="128">
        <v>139557.62120035186</v>
      </c>
      <c r="AO59" s="128">
        <v>142348.7736243589</v>
      </c>
      <c r="AP59" s="128">
        <v>145195.74909684609</v>
      </c>
      <c r="AQ59" s="128">
        <v>148099.66407878301</v>
      </c>
      <c r="AR59" s="128">
        <v>151061.65736035869</v>
      </c>
      <c r="AS59" s="128">
        <v>154082.89050756587</v>
      </c>
      <c r="AT59" s="128">
        <v>157164.54831771718</v>
      </c>
      <c r="AU59" s="128">
        <v>160307.83928407152</v>
      </c>
      <c r="AV59" s="128">
        <v>163513.99606975296</v>
      </c>
      <c r="AW59" s="128">
        <v>166784.27599114802</v>
      </c>
      <c r="BB59" s="71">
        <v>-75535</v>
      </c>
    </row>
    <row r="60" spans="1:54" s="70" customFormat="1" ht="11.25" customHeight="1" x14ac:dyDescent="0.2">
      <c r="A60" s="130"/>
      <c r="B60" s="70" t="s">
        <v>239</v>
      </c>
      <c r="C60" s="70" t="s">
        <v>413</v>
      </c>
      <c r="D60" s="70" t="s">
        <v>414</v>
      </c>
      <c r="E60" s="506">
        <v>1</v>
      </c>
      <c r="G60" s="90">
        <v>56506</v>
      </c>
      <c r="H60" s="127">
        <v>56313</v>
      </c>
      <c r="I60" s="507">
        <v>56506</v>
      </c>
      <c r="J60" s="135">
        <v>57636.12</v>
      </c>
      <c r="K60" s="135">
        <v>58788.842400000001</v>
      </c>
      <c r="L60" s="135">
        <v>59964.619248000003</v>
      </c>
      <c r="M60" s="135">
        <v>61163.911632960007</v>
      </c>
      <c r="N60" s="128">
        <v>62387.189865619206</v>
      </c>
      <c r="O60" s="128">
        <v>63634.933662931595</v>
      </c>
      <c r="P60" s="128">
        <v>64907.632336190225</v>
      </c>
      <c r="Q60" s="128">
        <v>66205.784982914032</v>
      </c>
      <c r="R60" s="128">
        <v>67529.900682572319</v>
      </c>
      <c r="S60" s="128">
        <v>68880.49869622376</v>
      </c>
      <c r="T60" s="128">
        <v>70258.108670148242</v>
      </c>
      <c r="U60" s="128">
        <v>71663.270843551203</v>
      </c>
      <c r="V60" s="128">
        <v>73096.536260422232</v>
      </c>
      <c r="W60" s="128">
        <v>74558.466985630672</v>
      </c>
      <c r="X60" s="128">
        <v>76049.636325343294</v>
      </c>
      <c r="Y60" s="128">
        <v>77570.629051850163</v>
      </c>
      <c r="Z60" s="128">
        <v>79122.041632887165</v>
      </c>
      <c r="AA60" s="128">
        <v>80704.482465544905</v>
      </c>
      <c r="AB60" s="128">
        <v>82318.572114855808</v>
      </c>
      <c r="AC60" s="128">
        <v>83964.943557152932</v>
      </c>
      <c r="AD60" s="128">
        <v>85644.242428295998</v>
      </c>
      <c r="AE60" s="128">
        <v>87357.127276861924</v>
      </c>
      <c r="AF60" s="128">
        <v>89104.269822399161</v>
      </c>
      <c r="AG60" s="128">
        <v>90886.355218847151</v>
      </c>
      <c r="AH60" s="128">
        <v>92704.082323224095</v>
      </c>
      <c r="AI60" s="128">
        <v>94558.163969688583</v>
      </c>
      <c r="AJ60" s="128">
        <v>96449.327249082358</v>
      </c>
      <c r="AK60" s="128">
        <v>98378.313794064001</v>
      </c>
      <c r="AL60" s="128">
        <v>100345.88006994528</v>
      </c>
      <c r="AM60" s="128">
        <v>102352.79767134419</v>
      </c>
      <c r="AN60" s="128">
        <v>104399.85362477107</v>
      </c>
      <c r="AO60" s="128">
        <v>106487.85069726649</v>
      </c>
      <c r="AP60" s="128">
        <v>108617.60771121182</v>
      </c>
      <c r="AQ60" s="128">
        <v>110789.95986543606</v>
      </c>
      <c r="AR60" s="128">
        <v>113005.75906274478</v>
      </c>
      <c r="AS60" s="128">
        <v>115265.87424399967</v>
      </c>
      <c r="AT60" s="128">
        <v>117571.19172887967</v>
      </c>
      <c r="AU60" s="128">
        <v>119922.61556345726</v>
      </c>
      <c r="AV60" s="128">
        <v>122321.06787472642</v>
      </c>
      <c r="AW60" s="128">
        <v>124767.48923222095</v>
      </c>
      <c r="BB60" s="71">
        <v>-56506</v>
      </c>
    </row>
    <row r="61" spans="1:54" s="70" customFormat="1" ht="11.25" customHeight="1" x14ac:dyDescent="0.2">
      <c r="A61" s="130"/>
      <c r="B61" s="70" t="s">
        <v>239</v>
      </c>
      <c r="C61" s="70" t="s">
        <v>359</v>
      </c>
      <c r="D61" s="70" t="s">
        <v>415</v>
      </c>
      <c r="E61" s="506">
        <v>1</v>
      </c>
      <c r="G61" s="90">
        <v>97705.8</v>
      </c>
      <c r="H61" s="127">
        <v>95790</v>
      </c>
      <c r="I61" s="128">
        <v>97705.8</v>
      </c>
      <c r="J61" s="135">
        <v>99659.915999999997</v>
      </c>
      <c r="K61" s="135">
        <v>101653.11431999999</v>
      </c>
      <c r="L61" s="135">
        <v>103686.1766064</v>
      </c>
      <c r="M61" s="135">
        <v>105759.900138528</v>
      </c>
      <c r="N61" s="128">
        <v>107875.09814129856</v>
      </c>
      <c r="O61" s="128">
        <v>110032.60010412453</v>
      </c>
      <c r="P61" s="128">
        <v>112233.25210620703</v>
      </c>
      <c r="Q61" s="128">
        <v>114477.91714833117</v>
      </c>
      <c r="R61" s="128">
        <v>116767.4754912978</v>
      </c>
      <c r="S61" s="128">
        <v>119102.82500112375</v>
      </c>
      <c r="T61" s="128">
        <v>121484.88150114623</v>
      </c>
      <c r="U61" s="128">
        <v>123914.57913116916</v>
      </c>
      <c r="V61" s="128">
        <v>126392.87071379254</v>
      </c>
      <c r="W61" s="128">
        <v>128920.7281280684</v>
      </c>
      <c r="X61" s="128">
        <v>131499.14269062976</v>
      </c>
      <c r="Y61" s="128">
        <v>134129.12554444236</v>
      </c>
      <c r="Z61" s="128">
        <v>136811.7080553312</v>
      </c>
      <c r="AA61" s="128">
        <v>139547.94221643783</v>
      </c>
      <c r="AB61" s="128">
        <v>142338.9010607666</v>
      </c>
      <c r="AC61" s="128">
        <v>145185.67908198194</v>
      </c>
      <c r="AD61" s="128">
        <v>148089.39266362158</v>
      </c>
      <c r="AE61" s="128">
        <v>151051.180516894</v>
      </c>
      <c r="AF61" s="128">
        <v>154072.20412723187</v>
      </c>
      <c r="AG61" s="128">
        <v>157153.64820977653</v>
      </c>
      <c r="AH61" s="128">
        <v>160296.72117397207</v>
      </c>
      <c r="AI61" s="128">
        <v>163502.65559745152</v>
      </c>
      <c r="AJ61" s="128">
        <v>166772.70870940055</v>
      </c>
      <c r="AK61" s="128">
        <v>170108.16288358858</v>
      </c>
      <c r="AL61" s="128">
        <v>173510.32614126036</v>
      </c>
      <c r="AM61" s="128">
        <v>176980.53266408556</v>
      </c>
      <c r="AN61" s="128">
        <v>180520.14331736727</v>
      </c>
      <c r="AO61" s="128">
        <v>184130.54618371461</v>
      </c>
      <c r="AP61" s="128">
        <v>187813.15710738892</v>
      </c>
      <c r="AQ61" s="128">
        <v>191569.42024953669</v>
      </c>
      <c r="AR61" s="128">
        <v>195400.80865452744</v>
      </c>
      <c r="AS61" s="128">
        <v>199308.82482761799</v>
      </c>
      <c r="AT61" s="128">
        <v>203295.00132417036</v>
      </c>
      <c r="AU61" s="128">
        <v>207360.90135065376</v>
      </c>
      <c r="AV61" s="128">
        <v>211508.11937766685</v>
      </c>
      <c r="AW61" s="128">
        <v>215738.28176522019</v>
      </c>
      <c r="BB61" s="71">
        <v>-97705.8</v>
      </c>
    </row>
    <row r="62" spans="1:54" s="70" customFormat="1" ht="11.25" customHeight="1" x14ac:dyDescent="0.2">
      <c r="A62" s="130"/>
      <c r="B62" s="70" t="s">
        <v>239</v>
      </c>
      <c r="C62" s="70" t="s">
        <v>358</v>
      </c>
      <c r="D62" s="70" t="s">
        <v>416</v>
      </c>
      <c r="E62" s="506">
        <v>1</v>
      </c>
      <c r="G62" s="90">
        <v>27192</v>
      </c>
      <c r="H62" s="127">
        <v>26400</v>
      </c>
      <c r="I62" s="507">
        <v>27192</v>
      </c>
      <c r="J62" s="135">
        <v>27735.84</v>
      </c>
      <c r="K62" s="135">
        <v>28290.556800000002</v>
      </c>
      <c r="L62" s="135">
        <v>28856.367936000002</v>
      </c>
      <c r="M62" s="135">
        <v>29433.495294720004</v>
      </c>
      <c r="N62" s="128">
        <v>30022.165200614403</v>
      </c>
      <c r="O62" s="128">
        <v>30622.608504626693</v>
      </c>
      <c r="P62" s="128">
        <v>31235.060674719229</v>
      </c>
      <c r="Q62" s="128">
        <v>31859.761888213612</v>
      </c>
      <c r="R62" s="128">
        <v>32496.957125977886</v>
      </c>
      <c r="S62" s="128">
        <v>33146.896268497447</v>
      </c>
      <c r="T62" s="128">
        <v>33809.834193867398</v>
      </c>
      <c r="U62" s="128">
        <v>34486.03087774475</v>
      </c>
      <c r="V62" s="128">
        <v>35175.751495299643</v>
      </c>
      <c r="W62" s="128">
        <v>35879.266525205639</v>
      </c>
      <c r="X62" s="128">
        <v>36596.851855709756</v>
      </c>
      <c r="Y62" s="128">
        <v>37328.788892823948</v>
      </c>
      <c r="Z62" s="128">
        <v>38075.364670680428</v>
      </c>
      <c r="AA62" s="128">
        <v>38836.87196409404</v>
      </c>
      <c r="AB62" s="128">
        <v>39613.609403375922</v>
      </c>
      <c r="AC62" s="128">
        <v>40405.881591443438</v>
      </c>
      <c r="AD62" s="128">
        <v>41213.999223272309</v>
      </c>
      <c r="AE62" s="128">
        <v>42038.279207737753</v>
      </c>
      <c r="AF62" s="128">
        <v>42879.044791892506</v>
      </c>
      <c r="AG62" s="128">
        <v>43736.625687730353</v>
      </c>
      <c r="AH62" s="128">
        <v>44611.35820148496</v>
      </c>
      <c r="AI62" s="128">
        <v>45503.585365514657</v>
      </c>
      <c r="AJ62" s="128">
        <v>46413.65707282495</v>
      </c>
      <c r="AK62" s="128">
        <v>47341.930214281449</v>
      </c>
      <c r="AL62" s="128">
        <v>48288.768818567078</v>
      </c>
      <c r="AM62" s="128">
        <v>49254.544194938419</v>
      </c>
      <c r="AN62" s="128">
        <v>50239.635078837186</v>
      </c>
      <c r="AO62" s="128">
        <v>51244.427780413927</v>
      </c>
      <c r="AP62" s="128">
        <v>52269.31633602221</v>
      </c>
      <c r="AQ62" s="128">
        <v>53314.702662742653</v>
      </c>
      <c r="AR62" s="128">
        <v>54380.996715997506</v>
      </c>
      <c r="AS62" s="128">
        <v>55468.616650317454</v>
      </c>
      <c r="AT62" s="128">
        <v>56577.988983323805</v>
      </c>
      <c r="AU62" s="128">
        <v>57709.548762990285</v>
      </c>
      <c r="AV62" s="128">
        <v>58863.739738250093</v>
      </c>
      <c r="AW62" s="128">
        <v>60041.014533015099</v>
      </c>
      <c r="BB62" s="71">
        <v>-27192</v>
      </c>
    </row>
    <row r="63" spans="1:54" s="70" customFormat="1" ht="11.25" customHeight="1" x14ac:dyDescent="0.2">
      <c r="A63" s="130"/>
      <c r="B63" s="70" t="s">
        <v>239</v>
      </c>
      <c r="C63" s="70" t="s">
        <v>358</v>
      </c>
      <c r="D63" s="70" t="s">
        <v>363</v>
      </c>
      <c r="E63" s="506">
        <v>1</v>
      </c>
      <c r="G63" s="90"/>
      <c r="H63" s="127"/>
      <c r="I63" s="128">
        <v>0</v>
      </c>
      <c r="J63" s="135">
        <v>0</v>
      </c>
      <c r="K63" s="135">
        <v>0</v>
      </c>
      <c r="L63" s="135">
        <v>0</v>
      </c>
      <c r="M63" s="135">
        <v>0</v>
      </c>
      <c r="N63" s="128">
        <v>0</v>
      </c>
      <c r="O63" s="128">
        <v>0</v>
      </c>
      <c r="P63" s="128">
        <v>0</v>
      </c>
      <c r="Q63" s="128">
        <v>0</v>
      </c>
      <c r="R63" s="128">
        <v>0</v>
      </c>
      <c r="S63" s="128">
        <v>0</v>
      </c>
      <c r="T63" s="128">
        <v>0</v>
      </c>
      <c r="U63" s="128">
        <v>0</v>
      </c>
      <c r="V63" s="128">
        <v>0</v>
      </c>
      <c r="W63" s="128">
        <v>0</v>
      </c>
      <c r="X63" s="128">
        <v>0</v>
      </c>
      <c r="Y63" s="128">
        <v>0</v>
      </c>
      <c r="Z63" s="128">
        <v>0</v>
      </c>
      <c r="AA63" s="128">
        <v>0</v>
      </c>
      <c r="AB63" s="128">
        <v>0</v>
      </c>
      <c r="AC63" s="128">
        <v>0</v>
      </c>
      <c r="AD63" s="128">
        <v>0</v>
      </c>
      <c r="AE63" s="128">
        <v>0</v>
      </c>
      <c r="AF63" s="128">
        <v>0</v>
      </c>
      <c r="AG63" s="128">
        <v>0</v>
      </c>
      <c r="AH63" s="128">
        <v>0</v>
      </c>
      <c r="AI63" s="128">
        <v>0</v>
      </c>
      <c r="AJ63" s="128">
        <v>0</v>
      </c>
      <c r="AK63" s="128">
        <v>0</v>
      </c>
      <c r="AL63" s="128">
        <v>0</v>
      </c>
      <c r="AM63" s="128">
        <v>0</v>
      </c>
      <c r="AN63" s="128">
        <v>0</v>
      </c>
      <c r="AO63" s="128">
        <v>0</v>
      </c>
      <c r="AP63" s="128">
        <v>0</v>
      </c>
      <c r="AQ63" s="128">
        <v>0</v>
      </c>
      <c r="AR63" s="128">
        <v>0</v>
      </c>
      <c r="AS63" s="128">
        <v>0</v>
      </c>
      <c r="AT63" s="128">
        <v>0</v>
      </c>
      <c r="AU63" s="128">
        <v>0</v>
      </c>
      <c r="AV63" s="128">
        <v>0</v>
      </c>
      <c r="AW63" s="128">
        <v>0</v>
      </c>
      <c r="BB63" s="71">
        <v>0</v>
      </c>
    </row>
    <row r="64" spans="1:54" s="70" customFormat="1" ht="11.25" customHeight="1" x14ac:dyDescent="0.2">
      <c r="A64" s="130"/>
      <c r="B64" s="91" t="s">
        <v>288</v>
      </c>
      <c r="C64" s="91"/>
      <c r="D64" s="91"/>
      <c r="E64" s="509"/>
      <c r="F64" s="91"/>
      <c r="G64" s="95"/>
      <c r="H64" s="468"/>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c r="AT64" s="469"/>
      <c r="AU64" s="469"/>
      <c r="AV64" s="469"/>
      <c r="AW64" s="469"/>
    </row>
    <row r="65" spans="1:54" s="70" customFormat="1" ht="11.25" customHeight="1" x14ac:dyDescent="0.2">
      <c r="A65" s="130"/>
      <c r="B65" s="470" t="s">
        <v>289</v>
      </c>
      <c r="C65" s="470"/>
      <c r="D65" s="470"/>
      <c r="E65" s="510"/>
      <c r="F65" s="470"/>
      <c r="G65" s="471"/>
      <c r="H65" s="472">
        <v>10</v>
      </c>
      <c r="I65" s="473">
        <v>10</v>
      </c>
      <c r="J65" s="473">
        <v>10</v>
      </c>
      <c r="K65" s="473">
        <v>10</v>
      </c>
      <c r="L65" s="473">
        <v>10</v>
      </c>
      <c r="M65" s="473">
        <v>10</v>
      </c>
      <c r="N65" s="473">
        <v>10</v>
      </c>
      <c r="O65" s="473">
        <v>10</v>
      </c>
      <c r="P65" s="473">
        <v>10</v>
      </c>
      <c r="Q65" s="473">
        <v>10</v>
      </c>
      <c r="R65" s="473">
        <v>10</v>
      </c>
      <c r="S65" s="473">
        <v>10</v>
      </c>
      <c r="T65" s="473">
        <v>10</v>
      </c>
      <c r="U65" s="473">
        <v>10</v>
      </c>
      <c r="V65" s="473">
        <v>10</v>
      </c>
      <c r="W65" s="473">
        <v>10</v>
      </c>
      <c r="X65" s="473">
        <v>10</v>
      </c>
      <c r="Y65" s="473">
        <v>10</v>
      </c>
      <c r="Z65" s="473">
        <v>10</v>
      </c>
      <c r="AA65" s="473">
        <v>10</v>
      </c>
      <c r="AB65" s="473">
        <v>10</v>
      </c>
      <c r="AC65" s="473">
        <v>10</v>
      </c>
      <c r="AD65" s="473">
        <v>10</v>
      </c>
      <c r="AE65" s="473">
        <v>10</v>
      </c>
      <c r="AF65" s="473">
        <v>10</v>
      </c>
      <c r="AG65" s="473">
        <v>10</v>
      </c>
      <c r="AH65" s="473">
        <v>10</v>
      </c>
      <c r="AI65" s="473">
        <v>10</v>
      </c>
      <c r="AJ65" s="473">
        <v>10</v>
      </c>
      <c r="AK65" s="473">
        <v>10</v>
      </c>
      <c r="AL65" s="473">
        <v>10</v>
      </c>
      <c r="AM65" s="473">
        <v>10</v>
      </c>
      <c r="AN65" s="473">
        <v>10</v>
      </c>
      <c r="AO65" s="473">
        <v>10</v>
      </c>
      <c r="AP65" s="473">
        <v>10</v>
      </c>
      <c r="AQ65" s="473">
        <v>10</v>
      </c>
      <c r="AR65" s="473">
        <v>10</v>
      </c>
      <c r="AS65" s="473">
        <v>10</v>
      </c>
      <c r="AT65" s="473">
        <v>10</v>
      </c>
      <c r="AU65" s="473">
        <v>10</v>
      </c>
      <c r="AV65" s="473">
        <v>10</v>
      </c>
      <c r="AW65" s="473">
        <v>10</v>
      </c>
    </row>
    <row r="66" spans="1:54" s="70" customFormat="1" ht="11.25" customHeight="1" x14ac:dyDescent="0.2">
      <c r="A66" s="130"/>
      <c r="B66" s="91" t="s">
        <v>292</v>
      </c>
      <c r="C66" s="91"/>
      <c r="D66" s="91"/>
      <c r="E66" s="509"/>
      <c r="F66" s="91"/>
      <c r="G66" s="95"/>
      <c r="H66" s="474">
        <v>13.422999999999998</v>
      </c>
      <c r="I66" s="376">
        <v>12.540000000000001</v>
      </c>
      <c r="J66" s="376">
        <v>12.540000000000001</v>
      </c>
      <c r="K66" s="376">
        <v>12.540000000000001</v>
      </c>
      <c r="L66" s="376">
        <v>12.540000000000001</v>
      </c>
      <c r="M66" s="376">
        <v>12.540000000000001</v>
      </c>
      <c r="N66" s="376">
        <v>12.540000000000001</v>
      </c>
      <c r="O66" s="376">
        <v>12.540000000000001</v>
      </c>
      <c r="P66" s="376">
        <v>12.540000000000001</v>
      </c>
      <c r="Q66" s="376">
        <v>12.540000000000001</v>
      </c>
      <c r="R66" s="376">
        <v>12.540000000000001</v>
      </c>
      <c r="S66" s="376">
        <v>12.540000000000001</v>
      </c>
      <c r="T66" s="376">
        <v>12.540000000000001</v>
      </c>
      <c r="U66" s="376">
        <v>12.540000000000001</v>
      </c>
      <c r="V66" s="376">
        <v>12.540000000000001</v>
      </c>
      <c r="W66" s="376">
        <v>12.540000000000001</v>
      </c>
      <c r="X66" s="376">
        <v>12.540000000000001</v>
      </c>
      <c r="Y66" s="376">
        <v>12.540000000000001</v>
      </c>
      <c r="Z66" s="376">
        <v>12.540000000000001</v>
      </c>
      <c r="AA66" s="376">
        <v>12.540000000000001</v>
      </c>
      <c r="AB66" s="376">
        <v>12.540000000000001</v>
      </c>
      <c r="AC66" s="376">
        <v>12.540000000000001</v>
      </c>
      <c r="AD66" s="376">
        <v>12.540000000000001</v>
      </c>
      <c r="AE66" s="376">
        <v>12.540000000000001</v>
      </c>
      <c r="AF66" s="376">
        <v>12.540000000000001</v>
      </c>
      <c r="AG66" s="376">
        <v>12.540000000000001</v>
      </c>
      <c r="AH66" s="376">
        <v>12.540000000000001</v>
      </c>
      <c r="AI66" s="376">
        <v>12.540000000000001</v>
      </c>
      <c r="AJ66" s="376">
        <v>12.540000000000001</v>
      </c>
      <c r="AK66" s="376">
        <v>12.540000000000001</v>
      </c>
      <c r="AL66" s="376">
        <v>12.540000000000001</v>
      </c>
      <c r="AM66" s="376">
        <v>12.540000000000001</v>
      </c>
      <c r="AN66" s="376">
        <v>12.540000000000001</v>
      </c>
      <c r="AO66" s="376">
        <v>12.540000000000001</v>
      </c>
      <c r="AP66" s="376">
        <v>12.540000000000001</v>
      </c>
      <c r="AQ66" s="376">
        <v>12.540000000000001</v>
      </c>
      <c r="AR66" s="376">
        <v>12.540000000000001</v>
      </c>
      <c r="AS66" s="376">
        <v>12.540000000000001</v>
      </c>
      <c r="AT66" s="376">
        <v>12.540000000000001</v>
      </c>
      <c r="AU66" s="376">
        <v>12.540000000000001</v>
      </c>
      <c r="AV66" s="376">
        <v>12.540000000000001</v>
      </c>
      <c r="AW66" s="376">
        <v>12.540000000000001</v>
      </c>
    </row>
    <row r="67" spans="1:54" s="70" customFormat="1" ht="11.25" customHeight="1" x14ac:dyDescent="0.2">
      <c r="A67" s="130"/>
      <c r="E67" s="511"/>
      <c r="G67" s="90"/>
      <c r="H67" s="129"/>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row>
    <row r="68" spans="1:54" s="70" customFormat="1" ht="11.25" customHeight="1" x14ac:dyDescent="0.2">
      <c r="A68" s="130"/>
      <c r="B68" s="68" t="s">
        <v>240</v>
      </c>
      <c r="C68" s="461"/>
      <c r="D68" s="461"/>
      <c r="E68" s="512"/>
      <c r="F68" s="461"/>
      <c r="G68" s="462"/>
      <c r="H68" s="463"/>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c r="AJ68" s="464"/>
      <c r="AK68" s="464"/>
      <c r="AL68" s="464"/>
      <c r="AM68" s="464"/>
      <c r="AN68" s="464"/>
      <c r="AO68" s="464"/>
      <c r="AP68" s="464"/>
      <c r="AQ68" s="464"/>
      <c r="AR68" s="464"/>
      <c r="AS68" s="464"/>
      <c r="AT68" s="464"/>
      <c r="AU68" s="464"/>
      <c r="AV68" s="464"/>
      <c r="AW68" s="464"/>
      <c r="AY68" s="464"/>
      <c r="AZ68" s="464"/>
      <c r="BA68" s="464"/>
      <c r="BB68" s="464"/>
    </row>
    <row r="69" spans="1:54" s="70" customFormat="1" ht="11.25" customHeight="1" x14ac:dyDescent="0.2">
      <c r="A69" s="130"/>
      <c r="B69" s="465" t="s">
        <v>287</v>
      </c>
      <c r="C69" s="466"/>
      <c r="D69" s="466"/>
      <c r="E69" s="513"/>
      <c r="F69" s="466"/>
      <c r="G69" s="466"/>
      <c r="H69" s="126"/>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c r="AS69" s="467"/>
      <c r="AT69" s="467"/>
      <c r="AU69" s="467"/>
      <c r="AV69" s="467"/>
      <c r="AW69" s="467"/>
      <c r="AY69" s="467"/>
      <c r="AZ69" s="467"/>
      <c r="BA69" s="467"/>
      <c r="BB69" s="467"/>
    </row>
    <row r="70" spans="1:54" s="70" customFormat="1" ht="11.25" customHeight="1" x14ac:dyDescent="0.2">
      <c r="A70" s="130"/>
      <c r="B70" s="70" t="s">
        <v>240</v>
      </c>
      <c r="E70" s="506"/>
      <c r="G70" s="90"/>
      <c r="H70" s="127"/>
      <c r="I70" s="128">
        <v>0</v>
      </c>
      <c r="J70" s="135">
        <v>0</v>
      </c>
      <c r="K70" s="135">
        <v>0</v>
      </c>
      <c r="L70" s="135">
        <v>0</v>
      </c>
      <c r="M70" s="135">
        <v>0</v>
      </c>
      <c r="N70" s="135">
        <v>0</v>
      </c>
      <c r="O70" s="135">
        <v>0</v>
      </c>
      <c r="P70" s="135">
        <v>0</v>
      </c>
      <c r="Q70" s="135">
        <v>0</v>
      </c>
      <c r="R70" s="135">
        <v>0</v>
      </c>
      <c r="S70" s="135">
        <v>0</v>
      </c>
      <c r="T70" s="135">
        <v>0</v>
      </c>
      <c r="U70" s="135">
        <v>0</v>
      </c>
      <c r="V70" s="135">
        <v>0</v>
      </c>
      <c r="W70" s="135">
        <v>0</v>
      </c>
      <c r="X70" s="135">
        <v>0</v>
      </c>
      <c r="Y70" s="135">
        <v>0</v>
      </c>
      <c r="Z70" s="135">
        <v>0</v>
      </c>
      <c r="AA70" s="135">
        <v>0</v>
      </c>
      <c r="AB70" s="135">
        <v>0</v>
      </c>
      <c r="AC70" s="135">
        <v>0</v>
      </c>
      <c r="AD70" s="135">
        <v>0</v>
      </c>
      <c r="AE70" s="135">
        <v>0</v>
      </c>
      <c r="AF70" s="135">
        <v>0</v>
      </c>
      <c r="AG70" s="135">
        <v>0</v>
      </c>
      <c r="AH70" s="135">
        <v>0</v>
      </c>
      <c r="AI70" s="135">
        <v>0</v>
      </c>
      <c r="AJ70" s="135">
        <v>0</v>
      </c>
      <c r="AK70" s="135">
        <v>0</v>
      </c>
      <c r="AL70" s="135">
        <v>0</v>
      </c>
      <c r="AM70" s="135">
        <v>0</v>
      </c>
      <c r="AN70" s="135">
        <v>0</v>
      </c>
      <c r="AO70" s="135">
        <v>0</v>
      </c>
      <c r="AP70" s="135">
        <v>0</v>
      </c>
      <c r="AQ70" s="135">
        <v>0</v>
      </c>
      <c r="AR70" s="135">
        <v>0</v>
      </c>
      <c r="AS70" s="135">
        <v>0</v>
      </c>
      <c r="AT70" s="135">
        <v>0</v>
      </c>
      <c r="AU70" s="135">
        <v>0</v>
      </c>
      <c r="AV70" s="135">
        <v>0</v>
      </c>
      <c r="AW70" s="135">
        <v>0</v>
      </c>
      <c r="AY70" s="71"/>
      <c r="AZ70" s="71"/>
      <c r="BA70" s="71"/>
      <c r="BB70" s="71">
        <v>0</v>
      </c>
    </row>
    <row r="71" spans="1:54" s="70" customFormat="1" ht="11.25" customHeight="1" x14ac:dyDescent="0.2">
      <c r="A71" s="130"/>
      <c r="B71" s="91" t="s">
        <v>288</v>
      </c>
      <c r="C71" s="91"/>
      <c r="D71" s="91"/>
      <c r="E71" s="509"/>
      <c r="F71" s="91"/>
      <c r="G71" s="95"/>
      <c r="H71" s="468"/>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c r="AT71" s="469"/>
      <c r="AU71" s="469"/>
      <c r="AV71" s="469"/>
      <c r="AW71" s="469"/>
      <c r="AY71" s="71"/>
      <c r="AZ71" s="71"/>
      <c r="BA71" s="71"/>
      <c r="BB71" s="71"/>
    </row>
    <row r="72" spans="1:54" s="70" customFormat="1" ht="11.25" customHeight="1" x14ac:dyDescent="0.2">
      <c r="A72" s="130"/>
      <c r="B72" s="470" t="s">
        <v>289</v>
      </c>
      <c r="C72" s="470"/>
      <c r="D72" s="470"/>
      <c r="E72" s="510"/>
      <c r="F72" s="470"/>
      <c r="G72" s="471"/>
      <c r="H72" s="472">
        <v>0</v>
      </c>
      <c r="I72" s="473">
        <v>0</v>
      </c>
      <c r="J72" s="473">
        <v>0</v>
      </c>
      <c r="K72" s="473">
        <v>0</v>
      </c>
      <c r="L72" s="473">
        <v>0</v>
      </c>
      <c r="M72" s="473">
        <v>0</v>
      </c>
      <c r="N72" s="473">
        <v>0</v>
      </c>
      <c r="O72" s="473">
        <v>0</v>
      </c>
      <c r="P72" s="473">
        <v>0</v>
      </c>
      <c r="Q72" s="473">
        <v>0</v>
      </c>
      <c r="R72" s="473">
        <v>0</v>
      </c>
      <c r="S72" s="473">
        <v>0</v>
      </c>
      <c r="T72" s="473">
        <v>0</v>
      </c>
      <c r="U72" s="473">
        <v>0</v>
      </c>
      <c r="V72" s="473">
        <v>0</v>
      </c>
      <c r="W72" s="473">
        <v>0</v>
      </c>
      <c r="X72" s="473">
        <v>0</v>
      </c>
      <c r="Y72" s="473">
        <v>0</v>
      </c>
      <c r="Z72" s="473">
        <v>0</v>
      </c>
      <c r="AA72" s="473">
        <v>0</v>
      </c>
      <c r="AB72" s="473">
        <v>0</v>
      </c>
      <c r="AC72" s="473">
        <v>0</v>
      </c>
      <c r="AD72" s="473">
        <v>0</v>
      </c>
      <c r="AE72" s="473">
        <v>0</v>
      </c>
      <c r="AF72" s="473">
        <v>0</v>
      </c>
      <c r="AG72" s="473">
        <v>0</v>
      </c>
      <c r="AH72" s="473">
        <v>0</v>
      </c>
      <c r="AI72" s="473">
        <v>0</v>
      </c>
      <c r="AJ72" s="473">
        <v>0</v>
      </c>
      <c r="AK72" s="473">
        <v>0</v>
      </c>
      <c r="AL72" s="473">
        <v>0</v>
      </c>
      <c r="AM72" s="473">
        <v>0</v>
      </c>
      <c r="AN72" s="473">
        <v>0</v>
      </c>
      <c r="AO72" s="473">
        <v>0</v>
      </c>
      <c r="AP72" s="473">
        <v>0</v>
      </c>
      <c r="AQ72" s="473">
        <v>0</v>
      </c>
      <c r="AR72" s="473">
        <v>0</v>
      </c>
      <c r="AS72" s="473">
        <v>0</v>
      </c>
      <c r="AT72" s="473">
        <v>0</v>
      </c>
      <c r="AU72" s="473">
        <v>0</v>
      </c>
      <c r="AV72" s="473">
        <v>0</v>
      </c>
      <c r="AW72" s="473">
        <v>0</v>
      </c>
    </row>
    <row r="73" spans="1:54" s="70" customFormat="1" ht="11.25" customHeight="1" x14ac:dyDescent="0.2">
      <c r="A73" s="130"/>
      <c r="B73" s="91" t="s">
        <v>293</v>
      </c>
      <c r="C73" s="91"/>
      <c r="D73" s="91"/>
      <c r="E73" s="509"/>
      <c r="F73" s="91"/>
      <c r="G73" s="95"/>
      <c r="H73" s="474" t="s">
        <v>294</v>
      </c>
      <c r="I73" s="376" t="s">
        <v>294</v>
      </c>
      <c r="J73" s="376" t="s">
        <v>294</v>
      </c>
      <c r="K73" s="376" t="s">
        <v>294</v>
      </c>
      <c r="L73" s="376" t="s">
        <v>294</v>
      </c>
      <c r="M73" s="376" t="s">
        <v>294</v>
      </c>
      <c r="N73" s="376" t="s">
        <v>294</v>
      </c>
      <c r="O73" s="376" t="s">
        <v>294</v>
      </c>
      <c r="P73" s="376" t="s">
        <v>294</v>
      </c>
      <c r="Q73" s="376" t="s">
        <v>294</v>
      </c>
      <c r="R73" s="376" t="s">
        <v>294</v>
      </c>
      <c r="S73" s="376" t="s">
        <v>294</v>
      </c>
      <c r="T73" s="376" t="s">
        <v>294</v>
      </c>
      <c r="U73" s="376" t="s">
        <v>294</v>
      </c>
      <c r="V73" s="376" t="s">
        <v>294</v>
      </c>
      <c r="W73" s="376" t="s">
        <v>294</v>
      </c>
      <c r="X73" s="376" t="s">
        <v>294</v>
      </c>
      <c r="Y73" s="376" t="s">
        <v>294</v>
      </c>
      <c r="Z73" s="376" t="s">
        <v>294</v>
      </c>
      <c r="AA73" s="376" t="s">
        <v>294</v>
      </c>
      <c r="AB73" s="376" t="s">
        <v>294</v>
      </c>
      <c r="AC73" s="376" t="s">
        <v>294</v>
      </c>
      <c r="AD73" s="376" t="s">
        <v>294</v>
      </c>
      <c r="AE73" s="376" t="s">
        <v>294</v>
      </c>
      <c r="AF73" s="376" t="s">
        <v>294</v>
      </c>
      <c r="AG73" s="376" t="s">
        <v>294</v>
      </c>
      <c r="AH73" s="376" t="s">
        <v>294</v>
      </c>
      <c r="AI73" s="376" t="s">
        <v>294</v>
      </c>
      <c r="AJ73" s="376" t="s">
        <v>294</v>
      </c>
      <c r="AK73" s="376" t="s">
        <v>294</v>
      </c>
      <c r="AL73" s="376" t="s">
        <v>294</v>
      </c>
      <c r="AM73" s="376" t="s">
        <v>294</v>
      </c>
      <c r="AN73" s="376" t="s">
        <v>294</v>
      </c>
      <c r="AO73" s="376" t="s">
        <v>294</v>
      </c>
      <c r="AP73" s="376" t="s">
        <v>294</v>
      </c>
      <c r="AQ73" s="376" t="s">
        <v>294</v>
      </c>
      <c r="AR73" s="376" t="s">
        <v>294</v>
      </c>
      <c r="AS73" s="376" t="s">
        <v>294</v>
      </c>
      <c r="AT73" s="376" t="s">
        <v>294</v>
      </c>
      <c r="AU73" s="376" t="s">
        <v>294</v>
      </c>
      <c r="AV73" s="376" t="s">
        <v>294</v>
      </c>
      <c r="AW73" s="376" t="s">
        <v>294</v>
      </c>
    </row>
    <row r="74" spans="1:54" s="70" customFormat="1" ht="11.25" customHeight="1" x14ac:dyDescent="0.2">
      <c r="A74" s="130"/>
      <c r="E74" s="511"/>
      <c r="G74" s="90"/>
      <c r="H74" s="129"/>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row>
    <row r="75" spans="1:54" s="70" customFormat="1" ht="11.25" customHeight="1" x14ac:dyDescent="0.2">
      <c r="A75" s="130"/>
      <c r="B75" s="68" t="s">
        <v>241</v>
      </c>
      <c r="C75" s="461"/>
      <c r="D75" s="461"/>
      <c r="E75" s="512"/>
      <c r="F75" s="461"/>
      <c r="G75" s="462"/>
      <c r="H75" s="463"/>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4"/>
      <c r="AG75" s="464"/>
      <c r="AH75" s="464"/>
      <c r="AI75" s="464"/>
      <c r="AJ75" s="464"/>
      <c r="AK75" s="464"/>
      <c r="AL75" s="464"/>
      <c r="AM75" s="464"/>
      <c r="AN75" s="464"/>
      <c r="AO75" s="464"/>
      <c r="AP75" s="464"/>
      <c r="AQ75" s="464"/>
      <c r="AR75" s="464"/>
      <c r="AS75" s="464"/>
      <c r="AT75" s="464"/>
      <c r="AU75" s="464"/>
      <c r="AV75" s="464"/>
      <c r="AW75" s="464"/>
      <c r="AY75" s="464"/>
      <c r="AZ75" s="464"/>
      <c r="BA75" s="464"/>
      <c r="BB75" s="464"/>
    </row>
    <row r="76" spans="1:54" s="70" customFormat="1" ht="11.25" customHeight="1" x14ac:dyDescent="0.2">
      <c r="A76" s="130"/>
      <c r="B76" s="465" t="s">
        <v>287</v>
      </c>
      <c r="C76" s="466"/>
      <c r="D76" s="466"/>
      <c r="E76" s="513"/>
      <c r="F76" s="466"/>
      <c r="G76" s="466"/>
      <c r="H76" s="126"/>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Y76" s="467"/>
      <c r="AZ76" s="467"/>
      <c r="BA76" s="467"/>
      <c r="BB76" s="467"/>
    </row>
    <row r="77" spans="1:54" s="70" customFormat="1" ht="11.25" customHeight="1" x14ac:dyDescent="0.2">
      <c r="A77" s="130"/>
      <c r="B77" s="70" t="s">
        <v>241</v>
      </c>
      <c r="C77" s="70" t="s">
        <v>417</v>
      </c>
      <c r="D77" s="70" t="s">
        <v>418</v>
      </c>
      <c r="E77" s="506">
        <v>1</v>
      </c>
      <c r="G77" s="90">
        <v>60848.5</v>
      </c>
      <c r="H77" s="127">
        <v>60848.5</v>
      </c>
      <c r="I77" s="507">
        <v>60848.5</v>
      </c>
      <c r="J77" s="128">
        <v>62065.47</v>
      </c>
      <c r="K77" s="128">
        <v>63306.779399999999</v>
      </c>
      <c r="L77" s="128">
        <v>64572.914988000004</v>
      </c>
      <c r="M77" s="128">
        <v>65864.373287760012</v>
      </c>
      <c r="N77" s="128">
        <v>67181.660753515214</v>
      </c>
      <c r="O77" s="128">
        <v>68525.293968585524</v>
      </c>
      <c r="P77" s="128">
        <v>69895.799847957242</v>
      </c>
      <c r="Q77" s="128">
        <v>71293.715844916384</v>
      </c>
      <c r="R77" s="128">
        <v>72719.590161814718</v>
      </c>
      <c r="S77" s="128">
        <v>74173.981965051018</v>
      </c>
      <c r="T77" s="128">
        <v>75657.461604352036</v>
      </c>
      <c r="U77" s="128">
        <v>77170.610836439082</v>
      </c>
      <c r="V77" s="128">
        <v>78714.023053167868</v>
      </c>
      <c r="W77" s="128">
        <v>80288.303514231229</v>
      </c>
      <c r="X77" s="128">
        <v>81894.069584515848</v>
      </c>
      <c r="Y77" s="128">
        <v>83531.950976206164</v>
      </c>
      <c r="Z77" s="128">
        <v>85202.58999573029</v>
      </c>
      <c r="AA77" s="128">
        <v>86906.6417956449</v>
      </c>
      <c r="AB77" s="128">
        <v>88644.774631557797</v>
      </c>
      <c r="AC77" s="128">
        <v>90417.670124188953</v>
      </c>
      <c r="AD77" s="128">
        <v>92226.02352667274</v>
      </c>
      <c r="AE77" s="128">
        <v>94070.543997206201</v>
      </c>
      <c r="AF77" s="128">
        <v>95951.954877150332</v>
      </c>
      <c r="AG77" s="128">
        <v>97870.993974693338</v>
      </c>
      <c r="AH77" s="128">
        <v>99828.413854187209</v>
      </c>
      <c r="AI77" s="128">
        <v>101824.98213127095</v>
      </c>
      <c r="AJ77" s="128">
        <v>103861.48177389638</v>
      </c>
      <c r="AK77" s="128">
        <v>105938.7114093743</v>
      </c>
      <c r="AL77" s="128">
        <v>108057.48563756178</v>
      </c>
      <c r="AM77" s="128">
        <v>110218.63535031302</v>
      </c>
      <c r="AN77" s="128">
        <v>112423.00805731928</v>
      </c>
      <c r="AO77" s="128">
        <v>114671.46821846567</v>
      </c>
      <c r="AP77" s="128">
        <v>116964.89758283498</v>
      </c>
      <c r="AQ77" s="128">
        <v>119304.19553449168</v>
      </c>
      <c r="AR77" s="128">
        <v>121690.27944518151</v>
      </c>
      <c r="AS77" s="128">
        <v>124124.08503408515</v>
      </c>
      <c r="AT77" s="128">
        <v>126606.56673476685</v>
      </c>
      <c r="AU77" s="128">
        <v>129138.69806946219</v>
      </c>
      <c r="AV77" s="128">
        <v>131721.47203085144</v>
      </c>
      <c r="AW77" s="128">
        <v>134355.90147146847</v>
      </c>
      <c r="AY77" s="71"/>
      <c r="AZ77" s="71"/>
      <c r="BA77" s="71"/>
      <c r="BB77" s="71">
        <v>-60848.5</v>
      </c>
    </row>
    <row r="78" spans="1:54" s="70" customFormat="1" ht="11.25" customHeight="1" x14ac:dyDescent="0.2">
      <c r="A78" s="130"/>
      <c r="B78" s="70" t="s">
        <v>241</v>
      </c>
      <c r="C78" s="514" t="s">
        <v>419</v>
      </c>
      <c r="D78" s="514" t="s">
        <v>420</v>
      </c>
      <c r="E78" s="506">
        <v>1</v>
      </c>
      <c r="G78" s="90">
        <v>91731</v>
      </c>
      <c r="H78" s="127">
        <v>89294</v>
      </c>
      <c r="I78" s="515">
        <v>80000</v>
      </c>
      <c r="J78" s="128">
        <v>81600</v>
      </c>
      <c r="K78" s="128">
        <v>83232</v>
      </c>
      <c r="L78" s="128">
        <v>84896.639999999999</v>
      </c>
      <c r="M78" s="128">
        <v>86594.572799999994</v>
      </c>
      <c r="N78" s="128">
        <v>88326.464255999992</v>
      </c>
      <c r="O78" s="128">
        <v>90092.993541119999</v>
      </c>
      <c r="P78" s="128">
        <v>91894.8534119424</v>
      </c>
      <c r="Q78" s="128">
        <v>93732.750480181247</v>
      </c>
      <c r="R78" s="128">
        <v>95607.405489784869</v>
      </c>
      <c r="S78" s="128">
        <v>97519.553599580569</v>
      </c>
      <c r="T78" s="128">
        <v>99469.944671572186</v>
      </c>
      <c r="U78" s="128">
        <v>101459.34356500363</v>
      </c>
      <c r="V78" s="128">
        <v>103488.5304363037</v>
      </c>
      <c r="W78" s="128">
        <v>105558.30104502977</v>
      </c>
      <c r="X78" s="128">
        <v>107669.46706593037</v>
      </c>
      <c r="Y78" s="128">
        <v>109822.85640724898</v>
      </c>
      <c r="Z78" s="128">
        <v>112019.31353539396</v>
      </c>
      <c r="AA78" s="128">
        <v>114259.69980610184</v>
      </c>
      <c r="AB78" s="128">
        <v>116544.89380222387</v>
      </c>
      <c r="AC78" s="128">
        <v>118875.79167826835</v>
      </c>
      <c r="AD78" s="128">
        <v>121253.30751183371</v>
      </c>
      <c r="AE78" s="128">
        <v>123678.37366207039</v>
      </c>
      <c r="AF78" s="128">
        <v>126151.94113531179</v>
      </c>
      <c r="AG78" s="128">
        <v>128674.97995801803</v>
      </c>
      <c r="AH78" s="128">
        <v>131248.47955717839</v>
      </c>
      <c r="AI78" s="128">
        <v>133873.44914832196</v>
      </c>
      <c r="AJ78" s="128">
        <v>136550.9181312884</v>
      </c>
      <c r="AK78" s="128">
        <v>139281.93649391417</v>
      </c>
      <c r="AL78" s="128">
        <v>142067.57522379246</v>
      </c>
      <c r="AM78" s="128">
        <v>144908.9267282683</v>
      </c>
      <c r="AN78" s="128">
        <v>147807.10526283368</v>
      </c>
      <c r="AO78" s="128">
        <v>150763.24736809035</v>
      </c>
      <c r="AP78" s="128">
        <v>153778.51231545216</v>
      </c>
      <c r="AQ78" s="128">
        <v>156854.0825617612</v>
      </c>
      <c r="AR78" s="128">
        <v>159991.16421299643</v>
      </c>
      <c r="AS78" s="128">
        <v>163190.98749725637</v>
      </c>
      <c r="AT78" s="128">
        <v>166454.8072472015</v>
      </c>
      <c r="AU78" s="128">
        <v>169783.90339214553</v>
      </c>
      <c r="AV78" s="128">
        <v>173179.58145998843</v>
      </c>
      <c r="AW78" s="128">
        <v>176643.1730891882</v>
      </c>
      <c r="AY78" s="71"/>
      <c r="AZ78" s="71"/>
      <c r="BA78" s="71"/>
      <c r="BB78" s="71">
        <v>-80000</v>
      </c>
    </row>
    <row r="79" spans="1:54" s="70" customFormat="1" ht="11.25" customHeight="1" x14ac:dyDescent="0.2">
      <c r="A79" s="130"/>
      <c r="B79" s="70" t="s">
        <v>241</v>
      </c>
      <c r="C79" s="70" t="s">
        <v>421</v>
      </c>
      <c r="D79" s="70" t="s">
        <v>422</v>
      </c>
      <c r="E79" s="506">
        <v>1</v>
      </c>
      <c r="G79" s="90">
        <v>74769</v>
      </c>
      <c r="H79" s="127">
        <v>73900</v>
      </c>
      <c r="I79" s="507">
        <v>74769</v>
      </c>
      <c r="J79" s="128">
        <v>76264.38</v>
      </c>
      <c r="K79" s="128">
        <v>77789.667600000001</v>
      </c>
      <c r="L79" s="128">
        <v>79345.460952000009</v>
      </c>
      <c r="M79" s="128">
        <v>80932.370171040006</v>
      </c>
      <c r="N79" s="128">
        <v>82551.017574460813</v>
      </c>
      <c r="O79" s="128">
        <v>84202.037925950033</v>
      </c>
      <c r="P79" s="128">
        <v>85886.07868446903</v>
      </c>
      <c r="Q79" s="128">
        <v>87603.800258158415</v>
      </c>
      <c r="R79" s="128">
        <v>89355.876263321581</v>
      </c>
      <c r="S79" s="128">
        <v>91142.993788588021</v>
      </c>
      <c r="T79" s="128">
        <v>92965.853664359776</v>
      </c>
      <c r="U79" s="128">
        <v>94825.170737646971</v>
      </c>
      <c r="V79" s="128">
        <v>96721.674152399908</v>
      </c>
      <c r="W79" s="128">
        <v>98656.107635447901</v>
      </c>
      <c r="X79" s="128">
        <v>100629.22978815687</v>
      </c>
      <c r="Y79" s="128">
        <v>102641.81438392001</v>
      </c>
      <c r="Z79" s="128">
        <v>104694.65067159841</v>
      </c>
      <c r="AA79" s="128">
        <v>106788.54368503038</v>
      </c>
      <c r="AB79" s="128">
        <v>108924.31455873098</v>
      </c>
      <c r="AC79" s="128">
        <v>111102.8008499056</v>
      </c>
      <c r="AD79" s="128">
        <v>113324.85686690372</v>
      </c>
      <c r="AE79" s="128">
        <v>115591.3540042418</v>
      </c>
      <c r="AF79" s="128">
        <v>117903.18108432664</v>
      </c>
      <c r="AG79" s="128">
        <v>120261.24470601318</v>
      </c>
      <c r="AH79" s="128">
        <v>122666.46960013345</v>
      </c>
      <c r="AI79" s="128">
        <v>125119.79899213613</v>
      </c>
      <c r="AJ79" s="128">
        <v>127622.19497197885</v>
      </c>
      <c r="AK79" s="128">
        <v>130174.63887141843</v>
      </c>
      <c r="AL79" s="128">
        <v>132778.13164884679</v>
      </c>
      <c r="AM79" s="128">
        <v>135433.69428182373</v>
      </c>
      <c r="AN79" s="128">
        <v>138142.3681674602</v>
      </c>
      <c r="AO79" s="128">
        <v>140905.21553080939</v>
      </c>
      <c r="AP79" s="128">
        <v>143723.31984142557</v>
      </c>
      <c r="AQ79" s="128">
        <v>146597.78623825408</v>
      </c>
      <c r="AR79" s="128">
        <v>149529.74196301916</v>
      </c>
      <c r="AS79" s="128">
        <v>152520.33680227955</v>
      </c>
      <c r="AT79" s="128">
        <v>155570.74353832513</v>
      </c>
      <c r="AU79" s="128">
        <v>158682.15840909164</v>
      </c>
      <c r="AV79" s="128">
        <v>161855.80157727347</v>
      </c>
      <c r="AW79" s="128">
        <v>165092.91760881894</v>
      </c>
      <c r="AY79" s="71"/>
      <c r="AZ79" s="71"/>
      <c r="BA79" s="71"/>
      <c r="BB79" s="71">
        <v>-74769</v>
      </c>
    </row>
    <row r="80" spans="1:54" s="70" customFormat="1" ht="11.25" customHeight="1" x14ac:dyDescent="0.2">
      <c r="A80" s="130"/>
      <c r="B80" s="70" t="s">
        <v>241</v>
      </c>
      <c r="C80" s="70" t="s">
        <v>423</v>
      </c>
      <c r="D80" s="70" t="s">
        <v>424</v>
      </c>
      <c r="E80" s="506">
        <v>1</v>
      </c>
      <c r="G80" s="90">
        <v>95529</v>
      </c>
      <c r="H80" s="127">
        <v>95529</v>
      </c>
      <c r="I80" s="507">
        <v>95529</v>
      </c>
      <c r="J80" s="128">
        <v>97439.58</v>
      </c>
      <c r="K80" s="128">
        <v>99388.371599999999</v>
      </c>
      <c r="L80" s="128">
        <v>101376.13903200001</v>
      </c>
      <c r="M80" s="128">
        <v>103403.66181264001</v>
      </c>
      <c r="N80" s="128">
        <v>105471.73504889282</v>
      </c>
      <c r="O80" s="128">
        <v>107581.16974987068</v>
      </c>
      <c r="P80" s="128">
        <v>109732.79314486809</v>
      </c>
      <c r="Q80" s="128">
        <v>111927.44900776545</v>
      </c>
      <c r="R80" s="128">
        <v>114165.99798792075</v>
      </c>
      <c r="S80" s="128">
        <v>116449.31794767917</v>
      </c>
      <c r="T80" s="128">
        <v>118778.30430663275</v>
      </c>
      <c r="U80" s="128">
        <v>121153.87039276541</v>
      </c>
      <c r="V80" s="128">
        <v>123576.94780062072</v>
      </c>
      <c r="W80" s="128">
        <v>126048.48675663314</v>
      </c>
      <c r="X80" s="128">
        <v>128569.4564917658</v>
      </c>
      <c r="Y80" s="128">
        <v>131140.84562160113</v>
      </c>
      <c r="Z80" s="128">
        <v>133763.66253403315</v>
      </c>
      <c r="AA80" s="128">
        <v>136438.93578471383</v>
      </c>
      <c r="AB80" s="128">
        <v>139167.7145004081</v>
      </c>
      <c r="AC80" s="128">
        <v>141951.06879041626</v>
      </c>
      <c r="AD80" s="128">
        <v>144790.0901662246</v>
      </c>
      <c r="AE80" s="128">
        <v>147685.89196954909</v>
      </c>
      <c r="AF80" s="128">
        <v>150639.60980894006</v>
      </c>
      <c r="AG80" s="128">
        <v>153652.40200511887</v>
      </c>
      <c r="AH80" s="128">
        <v>156725.45004522125</v>
      </c>
      <c r="AI80" s="128">
        <v>159859.95904612567</v>
      </c>
      <c r="AJ80" s="128">
        <v>163057.1582270482</v>
      </c>
      <c r="AK80" s="128">
        <v>166318.30139158916</v>
      </c>
      <c r="AL80" s="128">
        <v>169644.66741942096</v>
      </c>
      <c r="AM80" s="128">
        <v>173037.56076780939</v>
      </c>
      <c r="AN80" s="128">
        <v>176498.31198316559</v>
      </c>
      <c r="AO80" s="128">
        <v>180028.2782228289</v>
      </c>
      <c r="AP80" s="128">
        <v>183628.84378728547</v>
      </c>
      <c r="AQ80" s="128">
        <v>187301.4206630312</v>
      </c>
      <c r="AR80" s="128">
        <v>191047.44907629181</v>
      </c>
      <c r="AS80" s="128">
        <v>194868.39805781766</v>
      </c>
      <c r="AT80" s="128">
        <v>198765.76601897401</v>
      </c>
      <c r="AU80" s="128">
        <v>202741.08133935349</v>
      </c>
      <c r="AV80" s="128">
        <v>206795.90296614057</v>
      </c>
      <c r="AW80" s="128">
        <v>210931.82102546337</v>
      </c>
      <c r="AY80" s="71"/>
      <c r="AZ80" s="71"/>
      <c r="BA80" s="71"/>
      <c r="BB80" s="71">
        <v>-95529</v>
      </c>
    </row>
    <row r="81" spans="1:54" s="70" customFormat="1" ht="11.25" customHeight="1" x14ac:dyDescent="0.2">
      <c r="A81" s="130"/>
      <c r="B81" s="70" t="s">
        <v>241</v>
      </c>
      <c r="C81" s="70" t="s">
        <v>425</v>
      </c>
      <c r="D81" s="70" t="s">
        <v>426</v>
      </c>
      <c r="E81" s="506">
        <v>1</v>
      </c>
      <c r="G81" s="90">
        <v>40788</v>
      </c>
      <c r="H81" s="127">
        <v>39600</v>
      </c>
      <c r="I81" s="507">
        <v>40788</v>
      </c>
      <c r="J81" s="128">
        <v>41603.760000000002</v>
      </c>
      <c r="K81" s="128">
        <v>42435.835200000001</v>
      </c>
      <c r="L81" s="128">
        <v>43284.551904</v>
      </c>
      <c r="M81" s="128">
        <v>44150.242942080004</v>
      </c>
      <c r="N81" s="128">
        <v>45033.247800921607</v>
      </c>
      <c r="O81" s="128">
        <v>45933.912756940037</v>
      </c>
      <c r="P81" s="128">
        <v>46852.591012078839</v>
      </c>
      <c r="Q81" s="128">
        <v>47789.642832320416</v>
      </c>
      <c r="R81" s="128">
        <v>48745.435688966827</v>
      </c>
      <c r="S81" s="128">
        <v>49720.344402746166</v>
      </c>
      <c r="T81" s="128">
        <v>50714.75129080109</v>
      </c>
      <c r="U81" s="128">
        <v>51729.04631661711</v>
      </c>
      <c r="V81" s="128">
        <v>52763.627242949457</v>
      </c>
      <c r="W81" s="128">
        <v>53818.899787808448</v>
      </c>
      <c r="X81" s="128">
        <v>54895.277783564619</v>
      </c>
      <c r="Y81" s="128">
        <v>55993.183339235911</v>
      </c>
      <c r="Z81" s="128">
        <v>57113.047006020628</v>
      </c>
      <c r="AA81" s="128">
        <v>58255.307946141038</v>
      </c>
      <c r="AB81" s="128">
        <v>59420.414105063857</v>
      </c>
      <c r="AC81" s="128">
        <v>60608.822387165135</v>
      </c>
      <c r="AD81" s="128">
        <v>61820.998834908438</v>
      </c>
      <c r="AE81" s="128">
        <v>63057.418811606607</v>
      </c>
      <c r="AF81" s="128">
        <v>64318.567187838744</v>
      </c>
      <c r="AG81" s="128">
        <v>65604.938531595515</v>
      </c>
      <c r="AH81" s="128">
        <v>66917.037302227429</v>
      </c>
      <c r="AI81" s="128">
        <v>68255.378048271974</v>
      </c>
      <c r="AJ81" s="128">
        <v>69620.48560923741</v>
      </c>
      <c r="AK81" s="128">
        <v>71012.895321422155</v>
      </c>
      <c r="AL81" s="128">
        <v>72433.153227850606</v>
      </c>
      <c r="AM81" s="128">
        <v>73881.816292407617</v>
      </c>
      <c r="AN81" s="128">
        <v>75359.452618255775</v>
      </c>
      <c r="AO81" s="128">
        <v>76866.641670620898</v>
      </c>
      <c r="AP81" s="128">
        <v>78403.974504033322</v>
      </c>
      <c r="AQ81" s="128">
        <v>79972.053994113987</v>
      </c>
      <c r="AR81" s="128">
        <v>81571.495073996266</v>
      </c>
      <c r="AS81" s="128">
        <v>83202.924975476199</v>
      </c>
      <c r="AT81" s="128">
        <v>84866.983474985725</v>
      </c>
      <c r="AU81" s="128">
        <v>86564.323144485446</v>
      </c>
      <c r="AV81" s="128">
        <v>88295.609607375154</v>
      </c>
      <c r="AW81" s="128">
        <v>90061.521799522656</v>
      </c>
      <c r="AY81" s="71"/>
      <c r="AZ81" s="71"/>
      <c r="BA81" s="71"/>
      <c r="BB81" s="71">
        <v>-40788</v>
      </c>
    </row>
    <row r="82" spans="1:54" s="70" customFormat="1" ht="11.25" customHeight="1" x14ac:dyDescent="0.2">
      <c r="A82" s="130"/>
      <c r="B82" s="70" t="s">
        <v>241</v>
      </c>
      <c r="C82" s="70" t="s">
        <v>425</v>
      </c>
      <c r="D82" s="70" t="s">
        <v>427</v>
      </c>
      <c r="E82" s="506">
        <v>1</v>
      </c>
      <c r="G82" s="90">
        <v>30600</v>
      </c>
      <c r="H82" s="127">
        <v>30000</v>
      </c>
      <c r="I82" s="128">
        <v>30600</v>
      </c>
      <c r="J82" s="128">
        <v>31212</v>
      </c>
      <c r="K82" s="128">
        <v>31836.240000000002</v>
      </c>
      <c r="L82" s="128">
        <v>32472.964800000002</v>
      </c>
      <c r="M82" s="128">
        <v>33122.424096000002</v>
      </c>
      <c r="N82" s="128">
        <v>33784.872577920003</v>
      </c>
      <c r="O82" s="128">
        <v>34460.570029478404</v>
      </c>
      <c r="P82" s="128">
        <v>35149.781430067975</v>
      </c>
      <c r="Q82" s="128">
        <v>35852.777058669337</v>
      </c>
      <c r="R82" s="128">
        <v>36569.832599842724</v>
      </c>
      <c r="S82" s="128">
        <v>37301.229251839577</v>
      </c>
      <c r="T82" s="128">
        <v>38047.253836876371</v>
      </c>
      <c r="U82" s="128">
        <v>38808.198913613902</v>
      </c>
      <c r="V82" s="128">
        <v>39584.36289188618</v>
      </c>
      <c r="W82" s="128">
        <v>40376.050149723902</v>
      </c>
      <c r="X82" s="128">
        <v>41183.571152718381</v>
      </c>
      <c r="Y82" s="128">
        <v>42007.242575772747</v>
      </c>
      <c r="Z82" s="128">
        <v>42847.387427288202</v>
      </c>
      <c r="AA82" s="128">
        <v>43704.33517583397</v>
      </c>
      <c r="AB82" s="128">
        <v>44578.421879350652</v>
      </c>
      <c r="AC82" s="128">
        <v>45469.990316937663</v>
      </c>
      <c r="AD82" s="128">
        <v>46379.390123276418</v>
      </c>
      <c r="AE82" s="128">
        <v>47306.97792574195</v>
      </c>
      <c r="AF82" s="128">
        <v>48253.117484256793</v>
      </c>
      <c r="AG82" s="128">
        <v>49218.179833941926</v>
      </c>
      <c r="AH82" s="128">
        <v>50202.543430620768</v>
      </c>
      <c r="AI82" s="128">
        <v>51206.594299233184</v>
      </c>
      <c r="AJ82" s="128">
        <v>52230.726185217849</v>
      </c>
      <c r="AK82" s="128">
        <v>53275.340708922209</v>
      </c>
      <c r="AL82" s="128">
        <v>54340.847523100652</v>
      </c>
      <c r="AM82" s="128">
        <v>55427.664473562669</v>
      </c>
      <c r="AN82" s="128">
        <v>56536.217763033921</v>
      </c>
      <c r="AO82" s="128">
        <v>57666.942118294603</v>
      </c>
      <c r="AP82" s="128">
        <v>58820.280960660493</v>
      </c>
      <c r="AQ82" s="128">
        <v>59996.686579873705</v>
      </c>
      <c r="AR82" s="128">
        <v>61196.620311471183</v>
      </c>
      <c r="AS82" s="128">
        <v>62420.552717700608</v>
      </c>
      <c r="AT82" s="128">
        <v>63668.963772054623</v>
      </c>
      <c r="AU82" s="128">
        <v>64942.34304749572</v>
      </c>
      <c r="AV82" s="128">
        <v>66241.189908445638</v>
      </c>
      <c r="AW82" s="128">
        <v>67566.013706614554</v>
      </c>
      <c r="AY82" s="71"/>
      <c r="AZ82" s="71"/>
      <c r="BA82" s="71"/>
      <c r="BB82" s="71">
        <v>-30600</v>
      </c>
    </row>
    <row r="83" spans="1:54" s="70" customFormat="1" ht="11.25" customHeight="1" x14ac:dyDescent="0.2">
      <c r="A83" s="130"/>
      <c r="B83" s="70" t="s">
        <v>241</v>
      </c>
      <c r="E83" s="506"/>
      <c r="G83" s="90"/>
      <c r="H83" s="127"/>
      <c r="I83" s="128">
        <v>0</v>
      </c>
      <c r="J83" s="128">
        <v>0</v>
      </c>
      <c r="K83" s="128">
        <v>0</v>
      </c>
      <c r="L83" s="128">
        <v>0</v>
      </c>
      <c r="M83" s="128">
        <v>0</v>
      </c>
      <c r="N83" s="128">
        <v>0</v>
      </c>
      <c r="O83" s="128">
        <v>0</v>
      </c>
      <c r="P83" s="128">
        <v>0</v>
      </c>
      <c r="Q83" s="128">
        <v>0</v>
      </c>
      <c r="R83" s="128">
        <v>0</v>
      </c>
      <c r="S83" s="128">
        <v>0</v>
      </c>
      <c r="T83" s="128">
        <v>0</v>
      </c>
      <c r="U83" s="128">
        <v>0</v>
      </c>
      <c r="V83" s="128">
        <v>0</v>
      </c>
      <c r="W83" s="128">
        <v>0</v>
      </c>
      <c r="X83" s="128">
        <v>0</v>
      </c>
      <c r="Y83" s="128">
        <v>0</v>
      </c>
      <c r="Z83" s="128">
        <v>0</v>
      </c>
      <c r="AA83" s="128">
        <v>0</v>
      </c>
      <c r="AB83" s="128">
        <v>0</v>
      </c>
      <c r="AC83" s="128">
        <v>0</v>
      </c>
      <c r="AD83" s="128">
        <v>0</v>
      </c>
      <c r="AE83" s="128">
        <v>0</v>
      </c>
      <c r="AF83" s="128">
        <v>0</v>
      </c>
      <c r="AG83" s="128">
        <v>0</v>
      </c>
      <c r="AH83" s="128">
        <v>0</v>
      </c>
      <c r="AI83" s="128">
        <v>0</v>
      </c>
      <c r="AJ83" s="128">
        <v>0</v>
      </c>
      <c r="AK83" s="128">
        <v>0</v>
      </c>
      <c r="AL83" s="128">
        <v>0</v>
      </c>
      <c r="AM83" s="128">
        <v>0</v>
      </c>
      <c r="AN83" s="128">
        <v>0</v>
      </c>
      <c r="AO83" s="128">
        <v>0</v>
      </c>
      <c r="AP83" s="128">
        <v>0</v>
      </c>
      <c r="AQ83" s="128">
        <v>0</v>
      </c>
      <c r="AR83" s="128">
        <v>0</v>
      </c>
      <c r="AS83" s="128">
        <v>0</v>
      </c>
      <c r="AT83" s="128">
        <v>0</v>
      </c>
      <c r="AU83" s="128">
        <v>0</v>
      </c>
      <c r="AV83" s="128">
        <v>0</v>
      </c>
      <c r="AW83" s="128">
        <v>0</v>
      </c>
      <c r="AY83" s="71"/>
      <c r="AZ83" s="71"/>
      <c r="BA83" s="71"/>
      <c r="BB83" s="71">
        <v>0</v>
      </c>
    </row>
    <row r="84" spans="1:54" s="70" customFormat="1" ht="11.25" customHeight="1" x14ac:dyDescent="0.2">
      <c r="A84" s="130"/>
      <c r="B84" s="70" t="s">
        <v>241</v>
      </c>
      <c r="E84" s="506"/>
      <c r="G84" s="90"/>
      <c r="H84" s="127"/>
      <c r="I84" s="128">
        <v>0</v>
      </c>
      <c r="J84" s="128">
        <v>0</v>
      </c>
      <c r="K84" s="128">
        <v>0</v>
      </c>
      <c r="L84" s="128">
        <v>0</v>
      </c>
      <c r="M84" s="128">
        <v>0</v>
      </c>
      <c r="N84" s="128">
        <v>0</v>
      </c>
      <c r="O84" s="128">
        <v>0</v>
      </c>
      <c r="P84" s="128">
        <v>0</v>
      </c>
      <c r="Q84" s="128">
        <v>0</v>
      </c>
      <c r="R84" s="128">
        <v>0</v>
      </c>
      <c r="S84" s="128">
        <v>0</v>
      </c>
      <c r="T84" s="128">
        <v>0</v>
      </c>
      <c r="U84" s="128">
        <v>0</v>
      </c>
      <c r="V84" s="128">
        <v>0</v>
      </c>
      <c r="W84" s="128">
        <v>0</v>
      </c>
      <c r="X84" s="128">
        <v>0</v>
      </c>
      <c r="Y84" s="128">
        <v>0</v>
      </c>
      <c r="Z84" s="128">
        <v>0</v>
      </c>
      <c r="AA84" s="128">
        <v>0</v>
      </c>
      <c r="AB84" s="128">
        <v>0</v>
      </c>
      <c r="AC84" s="128">
        <v>0</v>
      </c>
      <c r="AD84" s="128">
        <v>0</v>
      </c>
      <c r="AE84" s="128">
        <v>0</v>
      </c>
      <c r="AF84" s="128">
        <v>0</v>
      </c>
      <c r="AG84" s="128">
        <v>0</v>
      </c>
      <c r="AH84" s="128">
        <v>0</v>
      </c>
      <c r="AI84" s="128">
        <v>0</v>
      </c>
      <c r="AJ84" s="128">
        <v>0</v>
      </c>
      <c r="AK84" s="128">
        <v>0</v>
      </c>
      <c r="AL84" s="128">
        <v>0</v>
      </c>
      <c r="AM84" s="128">
        <v>0</v>
      </c>
      <c r="AN84" s="128">
        <v>0</v>
      </c>
      <c r="AO84" s="128">
        <v>0</v>
      </c>
      <c r="AP84" s="128">
        <v>0</v>
      </c>
      <c r="AQ84" s="128">
        <v>0</v>
      </c>
      <c r="AR84" s="128">
        <v>0</v>
      </c>
      <c r="AS84" s="128">
        <v>0</v>
      </c>
      <c r="AT84" s="128">
        <v>0</v>
      </c>
      <c r="AU84" s="128">
        <v>0</v>
      </c>
      <c r="AV84" s="128">
        <v>0</v>
      </c>
      <c r="AW84" s="128">
        <v>0</v>
      </c>
      <c r="AY84" s="71"/>
      <c r="AZ84" s="71"/>
      <c r="BA84" s="71"/>
      <c r="BB84" s="71">
        <v>0</v>
      </c>
    </row>
    <row r="85" spans="1:54" s="70" customFormat="1" ht="11.25" customHeight="1" x14ac:dyDescent="0.2">
      <c r="A85" s="130"/>
      <c r="B85" s="91" t="s">
        <v>288</v>
      </c>
      <c r="C85" s="91"/>
      <c r="D85" s="91"/>
      <c r="E85" s="509"/>
      <c r="F85" s="91"/>
      <c r="G85" s="95"/>
      <c r="H85" s="468"/>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69"/>
      <c r="AR85" s="469"/>
      <c r="AS85" s="469"/>
      <c r="AT85" s="469"/>
      <c r="AU85" s="469"/>
      <c r="AV85" s="469"/>
      <c r="AW85" s="469"/>
    </row>
    <row r="86" spans="1:54" s="70" customFormat="1" ht="11.25" customHeight="1" x14ac:dyDescent="0.2">
      <c r="A86" s="130"/>
      <c r="B86" s="470" t="s">
        <v>289</v>
      </c>
      <c r="C86" s="470"/>
      <c r="D86" s="470"/>
      <c r="E86" s="510"/>
      <c r="F86" s="470"/>
      <c r="G86" s="471"/>
      <c r="H86" s="472">
        <v>6</v>
      </c>
      <c r="I86" s="473">
        <v>6</v>
      </c>
      <c r="J86" s="473">
        <v>6</v>
      </c>
      <c r="K86" s="473">
        <v>6</v>
      </c>
      <c r="L86" s="473">
        <v>6</v>
      </c>
      <c r="M86" s="473">
        <v>6</v>
      </c>
      <c r="N86" s="473">
        <v>6</v>
      </c>
      <c r="O86" s="473">
        <v>6</v>
      </c>
      <c r="P86" s="473">
        <v>6</v>
      </c>
      <c r="Q86" s="473">
        <v>6</v>
      </c>
      <c r="R86" s="473">
        <v>6</v>
      </c>
      <c r="S86" s="473">
        <v>6</v>
      </c>
      <c r="T86" s="473">
        <v>6</v>
      </c>
      <c r="U86" s="473">
        <v>6</v>
      </c>
      <c r="V86" s="473">
        <v>6</v>
      </c>
      <c r="W86" s="473">
        <v>6</v>
      </c>
      <c r="X86" s="473">
        <v>6</v>
      </c>
      <c r="Y86" s="473">
        <v>6</v>
      </c>
      <c r="Z86" s="473">
        <v>6</v>
      </c>
      <c r="AA86" s="473">
        <v>6</v>
      </c>
      <c r="AB86" s="473">
        <v>6</v>
      </c>
      <c r="AC86" s="473">
        <v>6</v>
      </c>
      <c r="AD86" s="473">
        <v>6</v>
      </c>
      <c r="AE86" s="473">
        <v>6</v>
      </c>
      <c r="AF86" s="473">
        <v>6</v>
      </c>
      <c r="AG86" s="473">
        <v>6</v>
      </c>
      <c r="AH86" s="473">
        <v>6</v>
      </c>
      <c r="AI86" s="473">
        <v>6</v>
      </c>
      <c r="AJ86" s="473">
        <v>6</v>
      </c>
      <c r="AK86" s="473">
        <v>6</v>
      </c>
      <c r="AL86" s="473">
        <v>6</v>
      </c>
      <c r="AM86" s="473">
        <v>6</v>
      </c>
      <c r="AN86" s="473">
        <v>6</v>
      </c>
      <c r="AO86" s="473">
        <v>6</v>
      </c>
      <c r="AP86" s="473">
        <v>6</v>
      </c>
      <c r="AQ86" s="473">
        <v>6</v>
      </c>
      <c r="AR86" s="473">
        <v>6</v>
      </c>
      <c r="AS86" s="473">
        <v>6</v>
      </c>
      <c r="AT86" s="473">
        <v>6</v>
      </c>
      <c r="AU86" s="473">
        <v>6</v>
      </c>
      <c r="AV86" s="473">
        <v>6</v>
      </c>
      <c r="AW86" s="473">
        <v>6</v>
      </c>
    </row>
    <row r="87" spans="1:54" s="70" customFormat="1" ht="11.25" customHeight="1" x14ac:dyDescent="0.2">
      <c r="A87" s="130"/>
      <c r="B87" s="91" t="s">
        <v>290</v>
      </c>
      <c r="C87" s="91"/>
      <c r="D87" s="91"/>
      <c r="E87" s="509"/>
      <c r="F87" s="91"/>
      <c r="G87" s="95"/>
      <c r="H87" s="474">
        <v>54.333333333333336</v>
      </c>
      <c r="I87" s="376">
        <v>54.333333333333336</v>
      </c>
      <c r="J87" s="376">
        <v>54.333333333333336</v>
      </c>
      <c r="K87" s="376">
        <v>54.333333333333336</v>
      </c>
      <c r="L87" s="376">
        <v>54.333333333333336</v>
      </c>
      <c r="M87" s="376">
        <v>54.333333333333336</v>
      </c>
      <c r="N87" s="376">
        <v>54.333333333333336</v>
      </c>
      <c r="O87" s="376">
        <v>54.333333333333336</v>
      </c>
      <c r="P87" s="376">
        <v>54.333333333333336</v>
      </c>
      <c r="Q87" s="376">
        <v>54.333333333333336</v>
      </c>
      <c r="R87" s="376">
        <v>54.333333333333336</v>
      </c>
      <c r="S87" s="376">
        <v>54.333333333333336</v>
      </c>
      <c r="T87" s="376">
        <v>54.333333333333336</v>
      </c>
      <c r="U87" s="376">
        <v>54.333333333333336</v>
      </c>
      <c r="V87" s="376">
        <v>54.333333333333336</v>
      </c>
      <c r="W87" s="376">
        <v>54.333333333333336</v>
      </c>
      <c r="X87" s="376">
        <v>54.333333333333336</v>
      </c>
      <c r="Y87" s="376">
        <v>54.333333333333336</v>
      </c>
      <c r="Z87" s="376">
        <v>54.333333333333336</v>
      </c>
      <c r="AA87" s="376">
        <v>54.333333333333336</v>
      </c>
      <c r="AB87" s="376">
        <v>54.333333333333336</v>
      </c>
      <c r="AC87" s="376">
        <v>54.333333333333336</v>
      </c>
      <c r="AD87" s="376">
        <v>54.333333333333336</v>
      </c>
      <c r="AE87" s="376">
        <v>54.333333333333336</v>
      </c>
      <c r="AF87" s="376">
        <v>54.333333333333336</v>
      </c>
      <c r="AG87" s="376">
        <v>54.333333333333336</v>
      </c>
      <c r="AH87" s="376">
        <v>54.333333333333336</v>
      </c>
      <c r="AI87" s="376">
        <v>54.333333333333336</v>
      </c>
      <c r="AJ87" s="376">
        <v>54.333333333333336</v>
      </c>
      <c r="AK87" s="376">
        <v>54.333333333333336</v>
      </c>
      <c r="AL87" s="376">
        <v>54.333333333333336</v>
      </c>
      <c r="AM87" s="376">
        <v>54.333333333333336</v>
      </c>
      <c r="AN87" s="376">
        <v>54.333333333333336</v>
      </c>
      <c r="AO87" s="376">
        <v>54.333333333333336</v>
      </c>
      <c r="AP87" s="376">
        <v>54.333333333333336</v>
      </c>
      <c r="AQ87" s="376">
        <v>54.333333333333336</v>
      </c>
      <c r="AR87" s="376">
        <v>54.333333333333336</v>
      </c>
      <c r="AS87" s="376">
        <v>54.333333333333336</v>
      </c>
      <c r="AT87" s="376">
        <v>54.333333333333336</v>
      </c>
      <c r="AU87" s="376">
        <v>54.333333333333336</v>
      </c>
      <c r="AV87" s="376">
        <v>54.333333333333336</v>
      </c>
      <c r="AW87" s="376">
        <v>54.333333333333336</v>
      </c>
    </row>
    <row r="88" spans="1:54" s="70" customFormat="1" ht="11.25" customHeight="1" x14ac:dyDescent="0.2">
      <c r="A88" s="130"/>
      <c r="E88" s="511"/>
      <c r="G88" s="90"/>
      <c r="H88" s="129"/>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row>
    <row r="89" spans="1:54" s="70" customFormat="1" ht="11.25" customHeight="1" x14ac:dyDescent="0.2">
      <c r="A89" s="130"/>
      <c r="B89" s="68" t="s">
        <v>242</v>
      </c>
      <c r="C89" s="461"/>
      <c r="D89" s="461"/>
      <c r="E89" s="512"/>
      <c r="F89" s="461"/>
      <c r="G89" s="462"/>
      <c r="H89" s="463"/>
      <c r="I89" s="464"/>
      <c r="J89" s="464"/>
      <c r="K89" s="464"/>
      <c r="L89" s="464"/>
      <c r="M89" s="464"/>
      <c r="N89" s="464"/>
      <c r="O89" s="464"/>
      <c r="P89" s="464"/>
      <c r="Q89" s="464"/>
      <c r="R89" s="464"/>
      <c r="S89" s="464"/>
      <c r="T89" s="464"/>
      <c r="U89" s="464"/>
      <c r="V89" s="464"/>
      <c r="W89" s="464"/>
      <c r="X89" s="464"/>
      <c r="Y89" s="464"/>
      <c r="Z89" s="464"/>
      <c r="AA89" s="464"/>
      <c r="AB89" s="464"/>
      <c r="AC89" s="464"/>
      <c r="AD89" s="464"/>
      <c r="AE89" s="464"/>
      <c r="AF89" s="464"/>
      <c r="AG89" s="464"/>
      <c r="AH89" s="464"/>
      <c r="AI89" s="464"/>
      <c r="AJ89" s="464"/>
      <c r="AK89" s="464"/>
      <c r="AL89" s="464"/>
      <c r="AM89" s="464"/>
      <c r="AN89" s="464"/>
      <c r="AO89" s="464"/>
      <c r="AP89" s="464"/>
      <c r="AQ89" s="464"/>
      <c r="AR89" s="464"/>
      <c r="AS89" s="464"/>
      <c r="AT89" s="464"/>
      <c r="AU89" s="464"/>
      <c r="AV89" s="464"/>
      <c r="AW89" s="464"/>
      <c r="AY89" s="464"/>
      <c r="AZ89" s="464"/>
      <c r="BA89" s="464"/>
      <c r="BB89" s="464"/>
    </row>
    <row r="90" spans="1:54" s="70" customFormat="1" ht="11.25" customHeight="1" x14ac:dyDescent="0.2">
      <c r="A90" s="130"/>
      <c r="B90" s="465" t="s">
        <v>287</v>
      </c>
      <c r="C90" s="466"/>
      <c r="D90" s="466"/>
      <c r="E90" s="513"/>
      <c r="F90" s="466"/>
      <c r="G90" s="466"/>
      <c r="H90" s="126"/>
      <c r="I90" s="467"/>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7"/>
      <c r="AG90" s="467"/>
      <c r="AH90" s="467"/>
      <c r="AI90" s="467"/>
      <c r="AJ90" s="467"/>
      <c r="AK90" s="467"/>
      <c r="AL90" s="467"/>
      <c r="AM90" s="467"/>
      <c r="AN90" s="467"/>
      <c r="AO90" s="467"/>
      <c r="AP90" s="467"/>
      <c r="AQ90" s="467"/>
      <c r="AR90" s="467"/>
      <c r="AS90" s="467"/>
      <c r="AT90" s="467"/>
      <c r="AU90" s="467"/>
      <c r="AV90" s="467"/>
      <c r="AW90" s="467"/>
      <c r="AY90" s="467"/>
      <c r="AZ90" s="467"/>
      <c r="BA90" s="467"/>
      <c r="BB90" s="467"/>
    </row>
    <row r="91" spans="1:54" s="70" customFormat="1" ht="11.25" customHeight="1" x14ac:dyDescent="0.2">
      <c r="A91" s="130"/>
      <c r="B91" s="70" t="s">
        <v>242</v>
      </c>
      <c r="E91" s="506"/>
      <c r="G91" s="90"/>
      <c r="H91" s="127"/>
      <c r="I91" s="128">
        <v>0</v>
      </c>
      <c r="J91" s="135">
        <v>0</v>
      </c>
      <c r="K91" s="135">
        <v>0</v>
      </c>
      <c r="L91" s="135">
        <v>0</v>
      </c>
      <c r="M91" s="135">
        <v>0</v>
      </c>
      <c r="N91" s="135">
        <v>0</v>
      </c>
      <c r="O91" s="135">
        <v>0</v>
      </c>
      <c r="P91" s="135">
        <v>0</v>
      </c>
      <c r="Q91" s="135">
        <v>0</v>
      </c>
      <c r="R91" s="135">
        <v>0</v>
      </c>
      <c r="S91" s="135">
        <v>0</v>
      </c>
      <c r="T91" s="135">
        <v>0</v>
      </c>
      <c r="U91" s="135">
        <v>0</v>
      </c>
      <c r="V91" s="135">
        <v>0</v>
      </c>
      <c r="W91" s="135">
        <v>0</v>
      </c>
      <c r="X91" s="135">
        <v>0</v>
      </c>
      <c r="Y91" s="135">
        <v>0</v>
      </c>
      <c r="Z91" s="135">
        <v>0</v>
      </c>
      <c r="AA91" s="135">
        <v>0</v>
      </c>
      <c r="AB91" s="135">
        <v>0</v>
      </c>
      <c r="AC91" s="135">
        <v>0</v>
      </c>
      <c r="AD91" s="135">
        <v>0</v>
      </c>
      <c r="AE91" s="135">
        <v>0</v>
      </c>
      <c r="AF91" s="135">
        <v>0</v>
      </c>
      <c r="AG91" s="135">
        <v>0</v>
      </c>
      <c r="AH91" s="135">
        <v>0</v>
      </c>
      <c r="AI91" s="135">
        <v>0</v>
      </c>
      <c r="AJ91" s="135">
        <v>0</v>
      </c>
      <c r="AK91" s="135">
        <v>0</v>
      </c>
      <c r="AL91" s="135">
        <v>0</v>
      </c>
      <c r="AM91" s="135">
        <v>0</v>
      </c>
      <c r="AN91" s="135">
        <v>0</v>
      </c>
      <c r="AO91" s="135">
        <v>0</v>
      </c>
      <c r="AP91" s="135">
        <v>0</v>
      </c>
      <c r="AQ91" s="135">
        <v>0</v>
      </c>
      <c r="AR91" s="135">
        <v>0</v>
      </c>
      <c r="AS91" s="135">
        <v>0</v>
      </c>
      <c r="AT91" s="135">
        <v>0</v>
      </c>
      <c r="AU91" s="135">
        <v>0</v>
      </c>
      <c r="AV91" s="135">
        <v>0</v>
      </c>
      <c r="AW91" s="135">
        <v>0</v>
      </c>
      <c r="AY91" s="71"/>
      <c r="AZ91" s="71"/>
      <c r="BA91" s="71"/>
      <c r="BB91" s="71">
        <v>0</v>
      </c>
    </row>
    <row r="92" spans="1:54" s="70" customFormat="1" ht="11.25" customHeight="1" x14ac:dyDescent="0.2">
      <c r="A92" s="130"/>
      <c r="B92" s="91" t="s">
        <v>288</v>
      </c>
      <c r="C92" s="91"/>
      <c r="D92" s="91"/>
      <c r="E92" s="509"/>
      <c r="F92" s="91"/>
      <c r="G92" s="95"/>
      <c r="H92" s="468"/>
      <c r="I92" s="469"/>
      <c r="J92" s="469"/>
      <c r="K92" s="469"/>
      <c r="L92" s="469"/>
      <c r="M92" s="469"/>
      <c r="N92" s="469"/>
      <c r="O92" s="469"/>
      <c r="P92" s="469"/>
      <c r="Q92" s="469"/>
      <c r="R92" s="469"/>
      <c r="S92" s="469"/>
      <c r="T92" s="469"/>
      <c r="U92" s="469"/>
      <c r="V92" s="469"/>
      <c r="W92" s="469"/>
      <c r="X92" s="469"/>
      <c r="Y92" s="469"/>
      <c r="Z92" s="469"/>
      <c r="AA92" s="469"/>
      <c r="AB92" s="469"/>
      <c r="AC92" s="469"/>
      <c r="AD92" s="469"/>
      <c r="AE92" s="469"/>
      <c r="AF92" s="469"/>
      <c r="AG92" s="469"/>
      <c r="AH92" s="469"/>
      <c r="AI92" s="469"/>
      <c r="AJ92" s="469"/>
      <c r="AK92" s="469"/>
      <c r="AL92" s="469"/>
      <c r="AM92" s="469"/>
      <c r="AN92" s="469"/>
      <c r="AO92" s="469"/>
      <c r="AP92" s="469"/>
      <c r="AQ92" s="469"/>
      <c r="AR92" s="469"/>
      <c r="AS92" s="469"/>
      <c r="AT92" s="469"/>
      <c r="AU92" s="469"/>
      <c r="AV92" s="469"/>
      <c r="AW92" s="469"/>
    </row>
    <row r="93" spans="1:54" s="70" customFormat="1" ht="11.25" customHeight="1" x14ac:dyDescent="0.2">
      <c r="A93" s="130"/>
      <c r="B93" s="470" t="s">
        <v>289</v>
      </c>
      <c r="C93" s="470"/>
      <c r="D93" s="470"/>
      <c r="E93" s="510"/>
      <c r="F93" s="470"/>
      <c r="G93" s="471"/>
      <c r="H93" s="472">
        <v>0</v>
      </c>
      <c r="I93" s="473">
        <v>0</v>
      </c>
      <c r="J93" s="473">
        <v>0</v>
      </c>
      <c r="K93" s="473">
        <v>0</v>
      </c>
      <c r="L93" s="473">
        <v>0</v>
      </c>
      <c r="M93" s="473">
        <v>0</v>
      </c>
      <c r="N93" s="473">
        <v>0</v>
      </c>
      <c r="O93" s="473">
        <v>0</v>
      </c>
      <c r="P93" s="473">
        <v>0</v>
      </c>
      <c r="Q93" s="473">
        <v>0</v>
      </c>
      <c r="R93" s="473">
        <v>0</v>
      </c>
      <c r="S93" s="473">
        <v>0</v>
      </c>
      <c r="T93" s="473">
        <v>0</v>
      </c>
      <c r="U93" s="473">
        <v>0</v>
      </c>
      <c r="V93" s="473">
        <v>0</v>
      </c>
      <c r="W93" s="473">
        <v>0</v>
      </c>
      <c r="X93" s="473">
        <v>0</v>
      </c>
      <c r="Y93" s="473">
        <v>0</v>
      </c>
      <c r="Z93" s="473">
        <v>0</v>
      </c>
      <c r="AA93" s="473">
        <v>0</v>
      </c>
      <c r="AB93" s="473">
        <v>0</v>
      </c>
      <c r="AC93" s="473">
        <v>0</v>
      </c>
      <c r="AD93" s="473">
        <v>0</v>
      </c>
      <c r="AE93" s="473">
        <v>0</v>
      </c>
      <c r="AF93" s="473">
        <v>0</v>
      </c>
      <c r="AG93" s="473">
        <v>0</v>
      </c>
      <c r="AH93" s="473">
        <v>0</v>
      </c>
      <c r="AI93" s="473">
        <v>0</v>
      </c>
      <c r="AJ93" s="473">
        <v>0</v>
      </c>
      <c r="AK93" s="473">
        <v>0</v>
      </c>
      <c r="AL93" s="473">
        <v>0</v>
      </c>
      <c r="AM93" s="473">
        <v>0</v>
      </c>
      <c r="AN93" s="473">
        <v>0</v>
      </c>
      <c r="AO93" s="473">
        <v>0</v>
      </c>
      <c r="AP93" s="473">
        <v>0</v>
      </c>
      <c r="AQ93" s="473">
        <v>0</v>
      </c>
      <c r="AR93" s="473">
        <v>0</v>
      </c>
      <c r="AS93" s="473">
        <v>0</v>
      </c>
      <c r="AT93" s="473">
        <v>0</v>
      </c>
      <c r="AU93" s="473">
        <v>0</v>
      </c>
      <c r="AV93" s="473">
        <v>0</v>
      </c>
      <c r="AW93" s="473">
        <v>0</v>
      </c>
    </row>
    <row r="94" spans="1:54" s="70" customFormat="1" ht="11.25" customHeight="1" x14ac:dyDescent="0.2">
      <c r="A94" s="130"/>
      <c r="B94" s="91" t="s">
        <v>290</v>
      </c>
      <c r="C94" s="91"/>
      <c r="D94" s="91"/>
      <c r="E94" s="509"/>
      <c r="F94" s="91"/>
      <c r="G94" s="95"/>
      <c r="H94" s="474" t="s">
        <v>294</v>
      </c>
      <c r="I94" s="376" t="s">
        <v>294</v>
      </c>
      <c r="J94" s="376" t="s">
        <v>294</v>
      </c>
      <c r="K94" s="376" t="s">
        <v>294</v>
      </c>
      <c r="L94" s="376" t="s">
        <v>294</v>
      </c>
      <c r="M94" s="376" t="s">
        <v>294</v>
      </c>
      <c r="N94" s="376" t="s">
        <v>294</v>
      </c>
      <c r="O94" s="376" t="s">
        <v>294</v>
      </c>
      <c r="P94" s="376" t="s">
        <v>294</v>
      </c>
      <c r="Q94" s="376" t="s">
        <v>294</v>
      </c>
      <c r="R94" s="376" t="s">
        <v>294</v>
      </c>
      <c r="S94" s="376" t="s">
        <v>294</v>
      </c>
      <c r="T94" s="376" t="s">
        <v>294</v>
      </c>
      <c r="U94" s="376" t="s">
        <v>294</v>
      </c>
      <c r="V94" s="376" t="s">
        <v>294</v>
      </c>
      <c r="W94" s="376" t="s">
        <v>294</v>
      </c>
      <c r="X94" s="376" t="s">
        <v>294</v>
      </c>
      <c r="Y94" s="376" t="s">
        <v>294</v>
      </c>
      <c r="Z94" s="376" t="s">
        <v>294</v>
      </c>
      <c r="AA94" s="376" t="s">
        <v>294</v>
      </c>
      <c r="AB94" s="376" t="s">
        <v>294</v>
      </c>
      <c r="AC94" s="376" t="s">
        <v>294</v>
      </c>
      <c r="AD94" s="376" t="s">
        <v>294</v>
      </c>
      <c r="AE94" s="376" t="s">
        <v>294</v>
      </c>
      <c r="AF94" s="376" t="s">
        <v>294</v>
      </c>
      <c r="AG94" s="376" t="s">
        <v>294</v>
      </c>
      <c r="AH94" s="376" t="s">
        <v>294</v>
      </c>
      <c r="AI94" s="376" t="s">
        <v>294</v>
      </c>
      <c r="AJ94" s="376" t="s">
        <v>294</v>
      </c>
      <c r="AK94" s="376" t="s">
        <v>294</v>
      </c>
      <c r="AL94" s="376" t="s">
        <v>294</v>
      </c>
      <c r="AM94" s="376" t="s">
        <v>294</v>
      </c>
      <c r="AN94" s="376" t="s">
        <v>294</v>
      </c>
      <c r="AO94" s="376" t="s">
        <v>294</v>
      </c>
      <c r="AP94" s="376" t="s">
        <v>294</v>
      </c>
      <c r="AQ94" s="376" t="s">
        <v>294</v>
      </c>
      <c r="AR94" s="376" t="s">
        <v>294</v>
      </c>
      <c r="AS94" s="376" t="s">
        <v>294</v>
      </c>
      <c r="AT94" s="376" t="s">
        <v>294</v>
      </c>
      <c r="AU94" s="376" t="s">
        <v>294</v>
      </c>
      <c r="AV94" s="376" t="s">
        <v>294</v>
      </c>
      <c r="AW94" s="376" t="s">
        <v>294</v>
      </c>
    </row>
    <row r="95" spans="1:54" s="70" customFormat="1" ht="11.25" customHeight="1" x14ac:dyDescent="0.2">
      <c r="A95" s="130"/>
      <c r="E95" s="511"/>
      <c r="H95" s="129"/>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row>
    <row r="96" spans="1:54" s="70" customFormat="1" ht="11.25" customHeight="1" x14ac:dyDescent="0.2">
      <c r="A96" s="130"/>
      <c r="B96" s="68" t="s">
        <v>243</v>
      </c>
      <c r="C96" s="461"/>
      <c r="D96" s="461"/>
      <c r="E96" s="512"/>
      <c r="F96" s="461"/>
      <c r="G96" s="462"/>
      <c r="H96" s="463"/>
      <c r="I96" s="464"/>
      <c r="J96" s="464"/>
      <c r="K96" s="464"/>
      <c r="L96" s="464"/>
      <c r="M96" s="464"/>
      <c r="N96" s="464"/>
      <c r="O96" s="464"/>
      <c r="P96" s="464"/>
      <c r="Q96" s="464"/>
      <c r="R96" s="464"/>
      <c r="S96" s="464"/>
      <c r="T96" s="464"/>
      <c r="U96" s="464"/>
      <c r="V96" s="464"/>
      <c r="W96" s="464"/>
      <c r="X96" s="464"/>
      <c r="Y96" s="464"/>
      <c r="Z96" s="464"/>
      <c r="AA96" s="464"/>
      <c r="AB96" s="464"/>
      <c r="AC96" s="464"/>
      <c r="AD96" s="464"/>
      <c r="AE96" s="464"/>
      <c r="AF96" s="464"/>
      <c r="AG96" s="464"/>
      <c r="AH96" s="464"/>
      <c r="AI96" s="464"/>
      <c r="AJ96" s="464"/>
      <c r="AK96" s="464"/>
      <c r="AL96" s="464"/>
      <c r="AM96" s="464"/>
      <c r="AN96" s="464"/>
      <c r="AO96" s="464"/>
      <c r="AP96" s="464"/>
      <c r="AQ96" s="464"/>
      <c r="AR96" s="464"/>
      <c r="AS96" s="464"/>
      <c r="AT96" s="464"/>
      <c r="AU96" s="464"/>
      <c r="AV96" s="464"/>
      <c r="AW96" s="464"/>
      <c r="AY96" s="464"/>
      <c r="AZ96" s="464"/>
      <c r="BA96" s="464"/>
      <c r="BB96" s="464"/>
    </row>
    <row r="97" spans="1:54" s="70" customFormat="1" ht="11.25" customHeight="1" x14ac:dyDescent="0.2">
      <c r="A97" s="130"/>
      <c r="B97" s="465" t="s">
        <v>287</v>
      </c>
      <c r="C97" s="466"/>
      <c r="D97" s="466"/>
      <c r="E97" s="513"/>
      <c r="F97" s="466"/>
      <c r="G97" s="466"/>
      <c r="H97" s="126"/>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7"/>
      <c r="AP97" s="467"/>
      <c r="AQ97" s="467"/>
      <c r="AR97" s="467"/>
      <c r="AS97" s="467"/>
      <c r="AT97" s="467"/>
      <c r="AU97" s="467"/>
      <c r="AV97" s="467"/>
      <c r="AW97" s="467"/>
      <c r="AY97" s="467"/>
      <c r="AZ97" s="467"/>
      <c r="BA97" s="467"/>
      <c r="BB97" s="467"/>
    </row>
    <row r="98" spans="1:54" s="70" customFormat="1" ht="11.25" customHeight="1" x14ac:dyDescent="0.2">
      <c r="A98" s="130"/>
      <c r="B98" s="70" t="s">
        <v>243</v>
      </c>
      <c r="D98" s="70" t="s">
        <v>363</v>
      </c>
      <c r="E98" s="506"/>
      <c r="G98" s="90"/>
      <c r="H98" s="127"/>
      <c r="I98" s="128">
        <v>0</v>
      </c>
      <c r="J98" s="135">
        <v>0</v>
      </c>
      <c r="K98" s="135">
        <v>0</v>
      </c>
      <c r="L98" s="135">
        <v>0</v>
      </c>
      <c r="M98" s="135">
        <v>0</v>
      </c>
      <c r="N98" s="135">
        <v>0</v>
      </c>
      <c r="O98" s="128">
        <v>0</v>
      </c>
      <c r="P98" s="128">
        <v>0</v>
      </c>
      <c r="Q98" s="128">
        <v>0</v>
      </c>
      <c r="R98" s="128">
        <v>0</v>
      </c>
      <c r="S98" s="128">
        <v>0</v>
      </c>
      <c r="T98" s="128">
        <v>0</v>
      </c>
      <c r="U98" s="128">
        <v>0</v>
      </c>
      <c r="V98" s="128">
        <v>0</v>
      </c>
      <c r="W98" s="128">
        <v>0</v>
      </c>
      <c r="X98" s="128">
        <v>0</v>
      </c>
      <c r="Y98" s="128">
        <v>0</v>
      </c>
      <c r="Z98" s="128">
        <v>0</v>
      </c>
      <c r="AA98" s="128">
        <v>0</v>
      </c>
      <c r="AB98" s="128">
        <v>0</v>
      </c>
      <c r="AC98" s="128">
        <v>0</v>
      </c>
      <c r="AD98" s="128">
        <v>0</v>
      </c>
      <c r="AE98" s="128">
        <v>0</v>
      </c>
      <c r="AF98" s="128">
        <v>0</v>
      </c>
      <c r="AG98" s="128">
        <v>0</v>
      </c>
      <c r="AH98" s="128">
        <v>0</v>
      </c>
      <c r="AI98" s="128">
        <v>0</v>
      </c>
      <c r="AJ98" s="128">
        <v>0</v>
      </c>
      <c r="AK98" s="128">
        <v>0</v>
      </c>
      <c r="AL98" s="128">
        <v>0</v>
      </c>
      <c r="AM98" s="128">
        <v>0</v>
      </c>
      <c r="AN98" s="128">
        <v>0</v>
      </c>
      <c r="AO98" s="128">
        <v>0</v>
      </c>
      <c r="AP98" s="128">
        <v>0</v>
      </c>
      <c r="AQ98" s="128">
        <v>0</v>
      </c>
      <c r="AR98" s="128">
        <v>0</v>
      </c>
      <c r="AS98" s="128">
        <v>0</v>
      </c>
      <c r="AT98" s="128">
        <v>0</v>
      </c>
      <c r="AU98" s="128">
        <v>0</v>
      </c>
      <c r="AV98" s="128">
        <v>0</v>
      </c>
      <c r="AW98" s="128">
        <v>0</v>
      </c>
      <c r="AX98" s="477"/>
      <c r="BA98" s="71"/>
      <c r="BB98" s="71">
        <v>0</v>
      </c>
    </row>
    <row r="99" spans="1:54" s="70" customFormat="1" ht="11.25" customHeight="1" x14ac:dyDescent="0.2">
      <c r="A99" s="130"/>
      <c r="B99" s="70" t="s">
        <v>243</v>
      </c>
      <c r="D99" s="70" t="s">
        <v>363</v>
      </c>
      <c r="E99" s="506"/>
      <c r="G99" s="90"/>
      <c r="H99" s="127"/>
      <c r="I99" s="128">
        <v>0</v>
      </c>
      <c r="J99" s="135">
        <v>0</v>
      </c>
      <c r="K99" s="135">
        <v>0</v>
      </c>
      <c r="L99" s="135">
        <v>0</v>
      </c>
      <c r="M99" s="135">
        <v>0</v>
      </c>
      <c r="N99" s="135">
        <v>0</v>
      </c>
      <c r="O99" s="128">
        <v>0</v>
      </c>
      <c r="P99" s="128">
        <v>0</v>
      </c>
      <c r="Q99" s="128">
        <v>0</v>
      </c>
      <c r="R99" s="128">
        <v>0</v>
      </c>
      <c r="S99" s="128">
        <v>0</v>
      </c>
      <c r="T99" s="128">
        <v>0</v>
      </c>
      <c r="U99" s="128">
        <v>0</v>
      </c>
      <c r="V99" s="128">
        <v>0</v>
      </c>
      <c r="W99" s="128">
        <v>0</v>
      </c>
      <c r="X99" s="128">
        <v>0</v>
      </c>
      <c r="Y99" s="128">
        <v>0</v>
      </c>
      <c r="Z99" s="128">
        <v>0</v>
      </c>
      <c r="AA99" s="128">
        <v>0</v>
      </c>
      <c r="AB99" s="128">
        <v>0</v>
      </c>
      <c r="AC99" s="128">
        <v>0</v>
      </c>
      <c r="AD99" s="128">
        <v>0</v>
      </c>
      <c r="AE99" s="128">
        <v>0</v>
      </c>
      <c r="AF99" s="128">
        <v>0</v>
      </c>
      <c r="AG99" s="128">
        <v>0</v>
      </c>
      <c r="AH99" s="128">
        <v>0</v>
      </c>
      <c r="AI99" s="128">
        <v>0</v>
      </c>
      <c r="AJ99" s="128">
        <v>0</v>
      </c>
      <c r="AK99" s="128">
        <v>0</v>
      </c>
      <c r="AL99" s="128">
        <v>0</v>
      </c>
      <c r="AM99" s="128">
        <v>0</v>
      </c>
      <c r="AN99" s="128">
        <v>0</v>
      </c>
      <c r="AO99" s="128">
        <v>0</v>
      </c>
      <c r="AP99" s="128">
        <v>0</v>
      </c>
      <c r="AQ99" s="128">
        <v>0</v>
      </c>
      <c r="AR99" s="128">
        <v>0</v>
      </c>
      <c r="AS99" s="128">
        <v>0</v>
      </c>
      <c r="AT99" s="128">
        <v>0</v>
      </c>
      <c r="AU99" s="128">
        <v>0</v>
      </c>
      <c r="AV99" s="128">
        <v>0</v>
      </c>
      <c r="AW99" s="128">
        <v>0</v>
      </c>
      <c r="AX99" s="477"/>
      <c r="BA99" s="71"/>
      <c r="BB99" s="71">
        <v>0</v>
      </c>
    </row>
    <row r="100" spans="1:54" s="70" customFormat="1" ht="11.25" customHeight="1" x14ac:dyDescent="0.2">
      <c r="A100" s="130"/>
      <c r="B100" s="70" t="s">
        <v>243</v>
      </c>
      <c r="D100" s="70" t="s">
        <v>363</v>
      </c>
      <c r="E100" s="506"/>
      <c r="G100" s="90"/>
      <c r="H100" s="127"/>
      <c r="I100" s="128">
        <v>0</v>
      </c>
      <c r="J100" s="135">
        <v>0</v>
      </c>
      <c r="K100" s="135">
        <v>0</v>
      </c>
      <c r="L100" s="135">
        <v>0</v>
      </c>
      <c r="M100" s="135">
        <v>0</v>
      </c>
      <c r="N100" s="135">
        <v>0</v>
      </c>
      <c r="O100" s="128">
        <v>0</v>
      </c>
      <c r="P100" s="128">
        <v>0</v>
      </c>
      <c r="Q100" s="128">
        <v>0</v>
      </c>
      <c r="R100" s="128">
        <v>0</v>
      </c>
      <c r="S100" s="128">
        <v>0</v>
      </c>
      <c r="T100" s="128">
        <v>0</v>
      </c>
      <c r="U100" s="128">
        <v>0</v>
      </c>
      <c r="V100" s="128">
        <v>0</v>
      </c>
      <c r="W100" s="128">
        <v>0</v>
      </c>
      <c r="X100" s="128">
        <v>0</v>
      </c>
      <c r="Y100" s="128">
        <v>0</v>
      </c>
      <c r="Z100" s="128">
        <v>0</v>
      </c>
      <c r="AA100" s="128">
        <v>0</v>
      </c>
      <c r="AB100" s="128">
        <v>0</v>
      </c>
      <c r="AC100" s="128">
        <v>0</v>
      </c>
      <c r="AD100" s="128">
        <v>0</v>
      </c>
      <c r="AE100" s="128">
        <v>0</v>
      </c>
      <c r="AF100" s="128">
        <v>0</v>
      </c>
      <c r="AG100" s="128">
        <v>0</v>
      </c>
      <c r="AH100" s="128">
        <v>0</v>
      </c>
      <c r="AI100" s="128">
        <v>0</v>
      </c>
      <c r="AJ100" s="128">
        <v>0</v>
      </c>
      <c r="AK100" s="128">
        <v>0</v>
      </c>
      <c r="AL100" s="128">
        <v>0</v>
      </c>
      <c r="AM100" s="128">
        <v>0</v>
      </c>
      <c r="AN100" s="128">
        <v>0</v>
      </c>
      <c r="AO100" s="128">
        <v>0</v>
      </c>
      <c r="AP100" s="128">
        <v>0</v>
      </c>
      <c r="AQ100" s="128">
        <v>0</v>
      </c>
      <c r="AR100" s="128">
        <v>0</v>
      </c>
      <c r="AS100" s="128">
        <v>0</v>
      </c>
      <c r="AT100" s="128">
        <v>0</v>
      </c>
      <c r="AU100" s="128">
        <v>0</v>
      </c>
      <c r="AV100" s="128">
        <v>0</v>
      </c>
      <c r="AW100" s="128">
        <v>0</v>
      </c>
      <c r="AX100" s="477"/>
      <c r="BA100" s="71"/>
      <c r="BB100" s="71">
        <v>0</v>
      </c>
    </row>
    <row r="101" spans="1:54" s="70" customFormat="1" ht="11.25" customHeight="1" x14ac:dyDescent="0.2">
      <c r="A101" s="130"/>
      <c r="B101" s="70" t="s">
        <v>243</v>
      </c>
      <c r="D101" s="70" t="s">
        <v>363</v>
      </c>
      <c r="E101" s="506"/>
      <c r="G101" s="90"/>
      <c r="H101" s="127"/>
      <c r="I101" s="128">
        <v>0</v>
      </c>
      <c r="J101" s="135">
        <v>0</v>
      </c>
      <c r="K101" s="135">
        <v>0</v>
      </c>
      <c r="L101" s="135">
        <v>0</v>
      </c>
      <c r="M101" s="135">
        <v>0</v>
      </c>
      <c r="N101" s="135">
        <v>0</v>
      </c>
      <c r="O101" s="128">
        <v>0</v>
      </c>
      <c r="P101" s="128">
        <v>0</v>
      </c>
      <c r="Q101" s="128">
        <v>0</v>
      </c>
      <c r="R101" s="128">
        <v>0</v>
      </c>
      <c r="S101" s="128">
        <v>0</v>
      </c>
      <c r="T101" s="128">
        <v>0</v>
      </c>
      <c r="U101" s="128">
        <v>0</v>
      </c>
      <c r="V101" s="128">
        <v>0</v>
      </c>
      <c r="W101" s="128">
        <v>0</v>
      </c>
      <c r="X101" s="128">
        <v>0</v>
      </c>
      <c r="Y101" s="128">
        <v>0</v>
      </c>
      <c r="Z101" s="128">
        <v>0</v>
      </c>
      <c r="AA101" s="128">
        <v>0</v>
      </c>
      <c r="AB101" s="128">
        <v>0</v>
      </c>
      <c r="AC101" s="128">
        <v>0</v>
      </c>
      <c r="AD101" s="128">
        <v>0</v>
      </c>
      <c r="AE101" s="128">
        <v>0</v>
      </c>
      <c r="AF101" s="128">
        <v>0</v>
      </c>
      <c r="AG101" s="128">
        <v>0</v>
      </c>
      <c r="AH101" s="128">
        <v>0</v>
      </c>
      <c r="AI101" s="128">
        <v>0</v>
      </c>
      <c r="AJ101" s="128">
        <v>0</v>
      </c>
      <c r="AK101" s="128">
        <v>0</v>
      </c>
      <c r="AL101" s="128">
        <v>0</v>
      </c>
      <c r="AM101" s="128">
        <v>0</v>
      </c>
      <c r="AN101" s="128">
        <v>0</v>
      </c>
      <c r="AO101" s="128">
        <v>0</v>
      </c>
      <c r="AP101" s="128">
        <v>0</v>
      </c>
      <c r="AQ101" s="128">
        <v>0</v>
      </c>
      <c r="AR101" s="128">
        <v>0</v>
      </c>
      <c r="AS101" s="128">
        <v>0</v>
      </c>
      <c r="AT101" s="128">
        <v>0</v>
      </c>
      <c r="AU101" s="128">
        <v>0</v>
      </c>
      <c r="AV101" s="128">
        <v>0</v>
      </c>
      <c r="AW101" s="128">
        <v>0</v>
      </c>
      <c r="AX101" s="477"/>
      <c r="BA101" s="71"/>
      <c r="BB101" s="71">
        <v>0</v>
      </c>
    </row>
    <row r="102" spans="1:54" s="70" customFormat="1" ht="11.25" customHeight="1" x14ac:dyDescent="0.2">
      <c r="A102" s="130"/>
      <c r="B102" s="70" t="s">
        <v>243</v>
      </c>
      <c r="D102" s="70" t="s">
        <v>363</v>
      </c>
      <c r="E102" s="506"/>
      <c r="G102" s="90"/>
      <c r="H102" s="127"/>
      <c r="I102" s="128">
        <v>0</v>
      </c>
      <c r="J102" s="135">
        <v>0</v>
      </c>
      <c r="K102" s="135">
        <v>0</v>
      </c>
      <c r="L102" s="135">
        <v>0</v>
      </c>
      <c r="M102" s="135">
        <v>0</v>
      </c>
      <c r="N102" s="135">
        <v>0</v>
      </c>
      <c r="O102" s="128">
        <v>0</v>
      </c>
      <c r="P102" s="128">
        <v>0</v>
      </c>
      <c r="Q102" s="128">
        <v>0</v>
      </c>
      <c r="R102" s="128">
        <v>0</v>
      </c>
      <c r="S102" s="128">
        <v>0</v>
      </c>
      <c r="T102" s="128">
        <v>0</v>
      </c>
      <c r="U102" s="128">
        <v>0</v>
      </c>
      <c r="V102" s="128">
        <v>0</v>
      </c>
      <c r="W102" s="128">
        <v>0</v>
      </c>
      <c r="X102" s="128">
        <v>0</v>
      </c>
      <c r="Y102" s="128">
        <v>0</v>
      </c>
      <c r="Z102" s="128">
        <v>0</v>
      </c>
      <c r="AA102" s="128">
        <v>0</v>
      </c>
      <c r="AB102" s="128">
        <v>0</v>
      </c>
      <c r="AC102" s="128">
        <v>0</v>
      </c>
      <c r="AD102" s="128">
        <v>0</v>
      </c>
      <c r="AE102" s="128">
        <v>0</v>
      </c>
      <c r="AF102" s="128">
        <v>0</v>
      </c>
      <c r="AG102" s="128">
        <v>0</v>
      </c>
      <c r="AH102" s="128">
        <v>0</v>
      </c>
      <c r="AI102" s="128">
        <v>0</v>
      </c>
      <c r="AJ102" s="128">
        <v>0</v>
      </c>
      <c r="AK102" s="128">
        <v>0</v>
      </c>
      <c r="AL102" s="128">
        <v>0</v>
      </c>
      <c r="AM102" s="128">
        <v>0</v>
      </c>
      <c r="AN102" s="128">
        <v>0</v>
      </c>
      <c r="AO102" s="128">
        <v>0</v>
      </c>
      <c r="AP102" s="128">
        <v>0</v>
      </c>
      <c r="AQ102" s="128">
        <v>0</v>
      </c>
      <c r="AR102" s="128">
        <v>0</v>
      </c>
      <c r="AS102" s="128">
        <v>0</v>
      </c>
      <c r="AT102" s="128">
        <v>0</v>
      </c>
      <c r="AU102" s="128">
        <v>0</v>
      </c>
      <c r="AV102" s="128">
        <v>0</v>
      </c>
      <c r="AW102" s="128">
        <v>0</v>
      </c>
      <c r="AX102" s="477"/>
      <c r="BA102" s="71"/>
      <c r="BB102" s="71">
        <v>0</v>
      </c>
    </row>
    <row r="103" spans="1:54" s="70" customFormat="1" ht="11.25" customHeight="1" x14ac:dyDescent="0.2">
      <c r="A103" s="130"/>
      <c r="B103" s="70" t="s">
        <v>243</v>
      </c>
      <c r="D103" s="70" t="s">
        <v>363</v>
      </c>
      <c r="E103" s="506"/>
      <c r="G103" s="90"/>
      <c r="H103" s="127"/>
      <c r="I103" s="128">
        <v>0</v>
      </c>
      <c r="J103" s="135"/>
      <c r="K103" s="135"/>
      <c r="L103" s="135"/>
      <c r="M103" s="135"/>
      <c r="N103" s="135"/>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c r="AX103" s="477"/>
      <c r="BA103" s="71"/>
      <c r="BB103" s="71">
        <v>0</v>
      </c>
    </row>
    <row r="104" spans="1:54" s="70" customFormat="1" ht="11.25" customHeight="1" x14ac:dyDescent="0.2">
      <c r="A104" s="130"/>
      <c r="B104" s="70" t="s">
        <v>243</v>
      </c>
      <c r="D104" s="70" t="s">
        <v>363</v>
      </c>
      <c r="E104" s="506"/>
      <c r="G104" s="90"/>
      <c r="H104" s="127"/>
      <c r="I104" s="128">
        <v>0</v>
      </c>
      <c r="J104" s="135">
        <v>0</v>
      </c>
      <c r="K104" s="135">
        <v>0</v>
      </c>
      <c r="L104" s="135">
        <v>0</v>
      </c>
      <c r="M104" s="135">
        <v>0</v>
      </c>
      <c r="N104" s="135">
        <v>0</v>
      </c>
      <c r="O104" s="128">
        <v>0</v>
      </c>
      <c r="P104" s="128">
        <v>0</v>
      </c>
      <c r="Q104" s="128">
        <v>0</v>
      </c>
      <c r="R104" s="128">
        <v>0</v>
      </c>
      <c r="S104" s="128">
        <v>0</v>
      </c>
      <c r="T104" s="128">
        <v>0</v>
      </c>
      <c r="U104" s="128">
        <v>0</v>
      </c>
      <c r="V104" s="128">
        <v>0</v>
      </c>
      <c r="W104" s="128">
        <v>0</v>
      </c>
      <c r="X104" s="128">
        <v>0</v>
      </c>
      <c r="Y104" s="128">
        <v>0</v>
      </c>
      <c r="Z104" s="128">
        <v>0</v>
      </c>
      <c r="AA104" s="128">
        <v>0</v>
      </c>
      <c r="AB104" s="128">
        <v>0</v>
      </c>
      <c r="AC104" s="128">
        <v>0</v>
      </c>
      <c r="AD104" s="128">
        <v>0</v>
      </c>
      <c r="AE104" s="128">
        <v>0</v>
      </c>
      <c r="AF104" s="128">
        <v>0</v>
      </c>
      <c r="AG104" s="128">
        <v>0</v>
      </c>
      <c r="AH104" s="128">
        <v>0</v>
      </c>
      <c r="AI104" s="128">
        <v>0</v>
      </c>
      <c r="AJ104" s="128">
        <v>0</v>
      </c>
      <c r="AK104" s="128">
        <v>0</v>
      </c>
      <c r="AL104" s="128">
        <v>0</v>
      </c>
      <c r="AM104" s="128">
        <v>0</v>
      </c>
      <c r="AN104" s="128">
        <v>0</v>
      </c>
      <c r="AO104" s="128">
        <v>0</v>
      </c>
      <c r="AP104" s="128">
        <v>0</v>
      </c>
      <c r="AQ104" s="128">
        <v>0</v>
      </c>
      <c r="AR104" s="128">
        <v>0</v>
      </c>
      <c r="AS104" s="128">
        <v>0</v>
      </c>
      <c r="AT104" s="128">
        <v>0</v>
      </c>
      <c r="AU104" s="128">
        <v>0</v>
      </c>
      <c r="AV104" s="128">
        <v>0</v>
      </c>
      <c r="AW104" s="128">
        <v>0</v>
      </c>
      <c r="AX104" s="477"/>
      <c r="BA104" s="71"/>
      <c r="BB104" s="71">
        <v>0</v>
      </c>
    </row>
    <row r="105" spans="1:54" s="70" customFormat="1" ht="11.25" customHeight="1" x14ac:dyDescent="0.2">
      <c r="A105" s="130"/>
      <c r="B105" s="70" t="s">
        <v>243</v>
      </c>
      <c r="D105" s="70" t="s">
        <v>363</v>
      </c>
      <c r="E105" s="506"/>
      <c r="G105" s="90"/>
      <c r="H105" s="127"/>
      <c r="I105" s="128">
        <v>0</v>
      </c>
      <c r="J105" s="135">
        <v>0</v>
      </c>
      <c r="K105" s="135">
        <v>0</v>
      </c>
      <c r="L105" s="135">
        <v>0</v>
      </c>
      <c r="M105" s="135">
        <v>0</v>
      </c>
      <c r="N105" s="135">
        <v>0</v>
      </c>
      <c r="O105" s="128">
        <v>0</v>
      </c>
      <c r="P105" s="128">
        <v>0</v>
      </c>
      <c r="Q105" s="128">
        <v>0</v>
      </c>
      <c r="R105" s="128">
        <v>0</v>
      </c>
      <c r="S105" s="128">
        <v>0</v>
      </c>
      <c r="T105" s="128">
        <v>0</v>
      </c>
      <c r="U105" s="128">
        <v>0</v>
      </c>
      <c r="V105" s="128">
        <v>0</v>
      </c>
      <c r="W105" s="128">
        <v>0</v>
      </c>
      <c r="X105" s="128">
        <v>0</v>
      </c>
      <c r="Y105" s="128">
        <v>0</v>
      </c>
      <c r="Z105" s="128">
        <v>0</v>
      </c>
      <c r="AA105" s="128">
        <v>0</v>
      </c>
      <c r="AB105" s="128">
        <v>0</v>
      </c>
      <c r="AC105" s="128">
        <v>0</v>
      </c>
      <c r="AD105" s="128">
        <v>0</v>
      </c>
      <c r="AE105" s="128">
        <v>0</v>
      </c>
      <c r="AF105" s="128">
        <v>0</v>
      </c>
      <c r="AG105" s="128">
        <v>0</v>
      </c>
      <c r="AH105" s="128">
        <v>0</v>
      </c>
      <c r="AI105" s="128">
        <v>0</v>
      </c>
      <c r="AJ105" s="128">
        <v>0</v>
      </c>
      <c r="AK105" s="128">
        <v>0</v>
      </c>
      <c r="AL105" s="128">
        <v>0</v>
      </c>
      <c r="AM105" s="128">
        <v>0</v>
      </c>
      <c r="AN105" s="128">
        <v>0</v>
      </c>
      <c r="AO105" s="128">
        <v>0</v>
      </c>
      <c r="AP105" s="128">
        <v>0</v>
      </c>
      <c r="AQ105" s="128">
        <v>0</v>
      </c>
      <c r="AR105" s="128">
        <v>0</v>
      </c>
      <c r="AS105" s="128">
        <v>0</v>
      </c>
      <c r="AT105" s="128">
        <v>0</v>
      </c>
      <c r="AU105" s="128">
        <v>0</v>
      </c>
      <c r="AV105" s="128">
        <v>0</v>
      </c>
      <c r="AW105" s="128">
        <v>0</v>
      </c>
      <c r="AX105" s="477"/>
      <c r="BA105" s="71"/>
      <c r="BB105" s="71">
        <v>0</v>
      </c>
    </row>
    <row r="106" spans="1:54" s="70" customFormat="1" ht="11.25" customHeight="1" x14ac:dyDescent="0.2">
      <c r="A106" s="130"/>
      <c r="B106" s="70" t="s">
        <v>243</v>
      </c>
      <c r="D106" s="70" t="s">
        <v>363</v>
      </c>
      <c r="E106" s="506"/>
      <c r="G106" s="90"/>
      <c r="H106" s="127"/>
      <c r="I106" s="128">
        <v>0</v>
      </c>
      <c r="J106" s="135">
        <v>0</v>
      </c>
      <c r="K106" s="135">
        <v>0</v>
      </c>
      <c r="L106" s="135">
        <v>0</v>
      </c>
      <c r="M106" s="135">
        <v>0</v>
      </c>
      <c r="N106" s="135">
        <v>0</v>
      </c>
      <c r="O106" s="128">
        <v>0</v>
      </c>
      <c r="P106" s="128">
        <v>0</v>
      </c>
      <c r="Q106" s="128">
        <v>0</v>
      </c>
      <c r="R106" s="128">
        <v>0</v>
      </c>
      <c r="S106" s="128">
        <v>0</v>
      </c>
      <c r="T106" s="128">
        <v>0</v>
      </c>
      <c r="U106" s="128">
        <v>0</v>
      </c>
      <c r="V106" s="128">
        <v>0</v>
      </c>
      <c r="W106" s="128">
        <v>0</v>
      </c>
      <c r="X106" s="128">
        <v>0</v>
      </c>
      <c r="Y106" s="128">
        <v>0</v>
      </c>
      <c r="Z106" s="128">
        <v>0</v>
      </c>
      <c r="AA106" s="128">
        <v>0</v>
      </c>
      <c r="AB106" s="128">
        <v>0</v>
      </c>
      <c r="AC106" s="128">
        <v>0</v>
      </c>
      <c r="AD106" s="128">
        <v>0</v>
      </c>
      <c r="AE106" s="128">
        <v>0</v>
      </c>
      <c r="AF106" s="128">
        <v>0</v>
      </c>
      <c r="AG106" s="128">
        <v>0</v>
      </c>
      <c r="AH106" s="128">
        <v>0</v>
      </c>
      <c r="AI106" s="128">
        <v>0</v>
      </c>
      <c r="AJ106" s="128">
        <v>0</v>
      </c>
      <c r="AK106" s="128">
        <v>0</v>
      </c>
      <c r="AL106" s="128">
        <v>0</v>
      </c>
      <c r="AM106" s="128">
        <v>0</v>
      </c>
      <c r="AN106" s="128">
        <v>0</v>
      </c>
      <c r="AO106" s="128">
        <v>0</v>
      </c>
      <c r="AP106" s="128">
        <v>0</v>
      </c>
      <c r="AQ106" s="128">
        <v>0</v>
      </c>
      <c r="AR106" s="128">
        <v>0</v>
      </c>
      <c r="AS106" s="128">
        <v>0</v>
      </c>
      <c r="AT106" s="128">
        <v>0</v>
      </c>
      <c r="AU106" s="128">
        <v>0</v>
      </c>
      <c r="AV106" s="128">
        <v>0</v>
      </c>
      <c r="AW106" s="128">
        <v>0</v>
      </c>
      <c r="AX106" s="477"/>
      <c r="BA106" s="71"/>
      <c r="BB106" s="71">
        <v>0</v>
      </c>
    </row>
    <row r="107" spans="1:54" s="70" customFormat="1" ht="11.25" customHeight="1" x14ac:dyDescent="0.2">
      <c r="A107" s="130"/>
      <c r="B107" s="70" t="s">
        <v>243</v>
      </c>
      <c r="D107" s="70" t="s">
        <v>363</v>
      </c>
      <c r="E107" s="506"/>
      <c r="G107" s="90"/>
      <c r="H107" s="127"/>
      <c r="I107" s="128">
        <v>0</v>
      </c>
      <c r="J107" s="135">
        <v>0</v>
      </c>
      <c r="K107" s="135">
        <v>0</v>
      </c>
      <c r="L107" s="135">
        <v>0</v>
      </c>
      <c r="M107" s="135">
        <v>0</v>
      </c>
      <c r="N107" s="135">
        <v>0</v>
      </c>
      <c r="O107" s="128">
        <v>0</v>
      </c>
      <c r="P107" s="128">
        <v>0</v>
      </c>
      <c r="Q107" s="128">
        <v>0</v>
      </c>
      <c r="R107" s="128">
        <v>0</v>
      </c>
      <c r="S107" s="128">
        <v>0</v>
      </c>
      <c r="T107" s="128">
        <v>0</v>
      </c>
      <c r="U107" s="128">
        <v>0</v>
      </c>
      <c r="V107" s="128">
        <v>0</v>
      </c>
      <c r="W107" s="128">
        <v>0</v>
      </c>
      <c r="X107" s="128">
        <v>0</v>
      </c>
      <c r="Y107" s="128">
        <v>0</v>
      </c>
      <c r="Z107" s="128">
        <v>0</v>
      </c>
      <c r="AA107" s="128">
        <v>0</v>
      </c>
      <c r="AB107" s="128">
        <v>0</v>
      </c>
      <c r="AC107" s="128">
        <v>0</v>
      </c>
      <c r="AD107" s="128">
        <v>0</v>
      </c>
      <c r="AE107" s="128">
        <v>0</v>
      </c>
      <c r="AF107" s="128">
        <v>0</v>
      </c>
      <c r="AG107" s="128">
        <v>0</v>
      </c>
      <c r="AH107" s="128">
        <v>0</v>
      </c>
      <c r="AI107" s="128">
        <v>0</v>
      </c>
      <c r="AJ107" s="128">
        <v>0</v>
      </c>
      <c r="AK107" s="128">
        <v>0</v>
      </c>
      <c r="AL107" s="128">
        <v>0</v>
      </c>
      <c r="AM107" s="128">
        <v>0</v>
      </c>
      <c r="AN107" s="128">
        <v>0</v>
      </c>
      <c r="AO107" s="128">
        <v>0</v>
      </c>
      <c r="AP107" s="128">
        <v>0</v>
      </c>
      <c r="AQ107" s="128">
        <v>0</v>
      </c>
      <c r="AR107" s="128">
        <v>0</v>
      </c>
      <c r="AS107" s="128">
        <v>0</v>
      </c>
      <c r="AT107" s="128">
        <v>0</v>
      </c>
      <c r="AU107" s="128">
        <v>0</v>
      </c>
      <c r="AV107" s="128">
        <v>0</v>
      </c>
      <c r="AW107" s="128">
        <v>0</v>
      </c>
      <c r="AX107" s="477"/>
      <c r="BA107" s="71"/>
      <c r="BB107" s="71">
        <v>0</v>
      </c>
    </row>
    <row r="108" spans="1:54" s="70" customFormat="1" ht="11.25" customHeight="1" x14ac:dyDescent="0.2">
      <c r="A108" s="130"/>
      <c r="B108" s="70" t="s">
        <v>243</v>
      </c>
      <c r="D108" s="70" t="s">
        <v>363</v>
      </c>
      <c r="E108" s="506"/>
      <c r="G108" s="90"/>
      <c r="H108" s="127"/>
      <c r="I108" s="128">
        <v>0</v>
      </c>
      <c r="J108" s="135">
        <v>0</v>
      </c>
      <c r="K108" s="135">
        <v>0</v>
      </c>
      <c r="L108" s="135">
        <v>0</v>
      </c>
      <c r="M108" s="135">
        <v>0</v>
      </c>
      <c r="N108" s="135">
        <v>0</v>
      </c>
      <c r="O108" s="128">
        <v>0</v>
      </c>
      <c r="P108" s="128">
        <v>0</v>
      </c>
      <c r="Q108" s="128">
        <v>0</v>
      </c>
      <c r="R108" s="128">
        <v>0</v>
      </c>
      <c r="S108" s="128">
        <v>0</v>
      </c>
      <c r="T108" s="128">
        <v>0</v>
      </c>
      <c r="U108" s="128">
        <v>0</v>
      </c>
      <c r="V108" s="128">
        <v>0</v>
      </c>
      <c r="W108" s="128">
        <v>0</v>
      </c>
      <c r="X108" s="128">
        <v>0</v>
      </c>
      <c r="Y108" s="128">
        <v>0</v>
      </c>
      <c r="Z108" s="128">
        <v>0</v>
      </c>
      <c r="AA108" s="128">
        <v>0</v>
      </c>
      <c r="AB108" s="128">
        <v>0</v>
      </c>
      <c r="AC108" s="128">
        <v>0</v>
      </c>
      <c r="AD108" s="128">
        <v>0</v>
      </c>
      <c r="AE108" s="128">
        <v>0</v>
      </c>
      <c r="AF108" s="128">
        <v>0</v>
      </c>
      <c r="AG108" s="128">
        <v>0</v>
      </c>
      <c r="AH108" s="128">
        <v>0</v>
      </c>
      <c r="AI108" s="128">
        <v>0</v>
      </c>
      <c r="AJ108" s="128">
        <v>0</v>
      </c>
      <c r="AK108" s="128">
        <v>0</v>
      </c>
      <c r="AL108" s="128">
        <v>0</v>
      </c>
      <c r="AM108" s="128">
        <v>0</v>
      </c>
      <c r="AN108" s="128">
        <v>0</v>
      </c>
      <c r="AO108" s="128">
        <v>0</v>
      </c>
      <c r="AP108" s="128">
        <v>0</v>
      </c>
      <c r="AQ108" s="128">
        <v>0</v>
      </c>
      <c r="AR108" s="128">
        <v>0</v>
      </c>
      <c r="AS108" s="128">
        <v>0</v>
      </c>
      <c r="AT108" s="128">
        <v>0</v>
      </c>
      <c r="AU108" s="128">
        <v>0</v>
      </c>
      <c r="AV108" s="128">
        <v>0</v>
      </c>
      <c r="AW108" s="128">
        <v>0</v>
      </c>
      <c r="AX108" s="477"/>
      <c r="BA108" s="71"/>
      <c r="BB108" s="71">
        <v>0</v>
      </c>
    </row>
    <row r="109" spans="1:54" s="70" customFormat="1" ht="11.25" customHeight="1" x14ac:dyDescent="0.2">
      <c r="A109" s="130"/>
      <c r="B109" s="70" t="s">
        <v>243</v>
      </c>
      <c r="D109" s="70" t="s">
        <v>363</v>
      </c>
      <c r="E109" s="506"/>
      <c r="G109" s="90"/>
      <c r="H109" s="127"/>
      <c r="I109" s="128">
        <v>0</v>
      </c>
      <c r="J109" s="135">
        <v>0</v>
      </c>
      <c r="K109" s="135">
        <v>0</v>
      </c>
      <c r="L109" s="135">
        <v>0</v>
      </c>
      <c r="M109" s="135">
        <v>0</v>
      </c>
      <c r="N109" s="135">
        <v>0</v>
      </c>
      <c r="O109" s="128">
        <v>0</v>
      </c>
      <c r="P109" s="128">
        <v>0</v>
      </c>
      <c r="Q109" s="128">
        <v>0</v>
      </c>
      <c r="R109" s="128">
        <v>0</v>
      </c>
      <c r="S109" s="128">
        <v>0</v>
      </c>
      <c r="T109" s="128">
        <v>0</v>
      </c>
      <c r="U109" s="128">
        <v>0</v>
      </c>
      <c r="V109" s="128">
        <v>0</v>
      </c>
      <c r="W109" s="128">
        <v>0</v>
      </c>
      <c r="X109" s="128">
        <v>0</v>
      </c>
      <c r="Y109" s="128">
        <v>0</v>
      </c>
      <c r="Z109" s="128">
        <v>0</v>
      </c>
      <c r="AA109" s="128">
        <v>0</v>
      </c>
      <c r="AB109" s="128">
        <v>0</v>
      </c>
      <c r="AC109" s="128">
        <v>0</v>
      </c>
      <c r="AD109" s="128">
        <v>0</v>
      </c>
      <c r="AE109" s="128">
        <v>0</v>
      </c>
      <c r="AF109" s="128">
        <v>0</v>
      </c>
      <c r="AG109" s="128">
        <v>0</v>
      </c>
      <c r="AH109" s="128">
        <v>0</v>
      </c>
      <c r="AI109" s="128">
        <v>0</v>
      </c>
      <c r="AJ109" s="128">
        <v>0</v>
      </c>
      <c r="AK109" s="128">
        <v>0</v>
      </c>
      <c r="AL109" s="128">
        <v>0</v>
      </c>
      <c r="AM109" s="128">
        <v>0</v>
      </c>
      <c r="AN109" s="128">
        <v>0</v>
      </c>
      <c r="AO109" s="128">
        <v>0</v>
      </c>
      <c r="AP109" s="128">
        <v>0</v>
      </c>
      <c r="AQ109" s="128">
        <v>0</v>
      </c>
      <c r="AR109" s="128">
        <v>0</v>
      </c>
      <c r="AS109" s="128">
        <v>0</v>
      </c>
      <c r="AT109" s="128">
        <v>0</v>
      </c>
      <c r="AU109" s="128">
        <v>0</v>
      </c>
      <c r="AV109" s="128">
        <v>0</v>
      </c>
      <c r="AW109" s="128">
        <v>0</v>
      </c>
      <c r="AX109" s="477"/>
      <c r="BA109" s="71"/>
      <c r="BB109" s="71">
        <v>0</v>
      </c>
    </row>
    <row r="110" spans="1:54" s="70" customFormat="1" ht="11.25" customHeight="1" x14ac:dyDescent="0.2">
      <c r="A110" s="130"/>
      <c r="B110" s="70" t="s">
        <v>243</v>
      </c>
      <c r="D110" s="70" t="s">
        <v>363</v>
      </c>
      <c r="E110" s="506"/>
      <c r="G110" s="90"/>
      <c r="H110" s="127"/>
      <c r="I110" s="128">
        <v>0</v>
      </c>
      <c r="J110" s="135">
        <v>0</v>
      </c>
      <c r="K110" s="135">
        <v>0</v>
      </c>
      <c r="L110" s="135">
        <v>0</v>
      </c>
      <c r="M110" s="135">
        <v>0</v>
      </c>
      <c r="N110" s="135">
        <v>0</v>
      </c>
      <c r="O110" s="128">
        <v>0</v>
      </c>
      <c r="P110" s="128">
        <v>0</v>
      </c>
      <c r="Q110" s="128">
        <v>0</v>
      </c>
      <c r="R110" s="128">
        <v>0</v>
      </c>
      <c r="S110" s="128">
        <v>0</v>
      </c>
      <c r="T110" s="128">
        <v>0</v>
      </c>
      <c r="U110" s="128">
        <v>0</v>
      </c>
      <c r="V110" s="128">
        <v>0</v>
      </c>
      <c r="W110" s="128">
        <v>0</v>
      </c>
      <c r="X110" s="128">
        <v>0</v>
      </c>
      <c r="Y110" s="128">
        <v>0</v>
      </c>
      <c r="Z110" s="128">
        <v>0</v>
      </c>
      <c r="AA110" s="128">
        <v>0</v>
      </c>
      <c r="AB110" s="128">
        <v>0</v>
      </c>
      <c r="AC110" s="128">
        <v>0</v>
      </c>
      <c r="AD110" s="128">
        <v>0</v>
      </c>
      <c r="AE110" s="128">
        <v>0</v>
      </c>
      <c r="AF110" s="128">
        <v>0</v>
      </c>
      <c r="AG110" s="128">
        <v>0</v>
      </c>
      <c r="AH110" s="128">
        <v>0</v>
      </c>
      <c r="AI110" s="128">
        <v>0</v>
      </c>
      <c r="AJ110" s="128">
        <v>0</v>
      </c>
      <c r="AK110" s="128">
        <v>0</v>
      </c>
      <c r="AL110" s="128">
        <v>0</v>
      </c>
      <c r="AM110" s="128">
        <v>0</v>
      </c>
      <c r="AN110" s="128">
        <v>0</v>
      </c>
      <c r="AO110" s="128">
        <v>0</v>
      </c>
      <c r="AP110" s="128">
        <v>0</v>
      </c>
      <c r="AQ110" s="128">
        <v>0</v>
      </c>
      <c r="AR110" s="128">
        <v>0</v>
      </c>
      <c r="AS110" s="128">
        <v>0</v>
      </c>
      <c r="AT110" s="128">
        <v>0</v>
      </c>
      <c r="AU110" s="128">
        <v>0</v>
      </c>
      <c r="AV110" s="128">
        <v>0</v>
      </c>
      <c r="AW110" s="128">
        <v>0</v>
      </c>
      <c r="AX110" s="477"/>
      <c r="BA110" s="71"/>
      <c r="BB110" s="71">
        <v>0</v>
      </c>
    </row>
    <row r="111" spans="1:54" s="70" customFormat="1" ht="11.25" customHeight="1" x14ac:dyDescent="0.2">
      <c r="A111" s="130"/>
      <c r="B111" s="70" t="s">
        <v>243</v>
      </c>
      <c r="D111" s="70" t="s">
        <v>363</v>
      </c>
      <c r="E111" s="506"/>
      <c r="G111" s="90"/>
      <c r="H111" s="127"/>
      <c r="I111" s="128">
        <v>0</v>
      </c>
      <c r="J111" s="135">
        <v>0</v>
      </c>
      <c r="K111" s="135">
        <v>0</v>
      </c>
      <c r="L111" s="135">
        <v>0</v>
      </c>
      <c r="M111" s="135">
        <v>0</v>
      </c>
      <c r="N111" s="135">
        <v>0</v>
      </c>
      <c r="O111" s="128">
        <v>0</v>
      </c>
      <c r="P111" s="128">
        <v>0</v>
      </c>
      <c r="Q111" s="128">
        <v>0</v>
      </c>
      <c r="R111" s="128">
        <v>0</v>
      </c>
      <c r="S111" s="128">
        <v>0</v>
      </c>
      <c r="T111" s="128">
        <v>0</v>
      </c>
      <c r="U111" s="128">
        <v>0</v>
      </c>
      <c r="V111" s="128">
        <v>0</v>
      </c>
      <c r="W111" s="128">
        <v>0</v>
      </c>
      <c r="X111" s="128">
        <v>0</v>
      </c>
      <c r="Y111" s="128">
        <v>0</v>
      </c>
      <c r="Z111" s="128">
        <v>0</v>
      </c>
      <c r="AA111" s="128">
        <v>0</v>
      </c>
      <c r="AB111" s="128">
        <v>0</v>
      </c>
      <c r="AC111" s="128">
        <v>0</v>
      </c>
      <c r="AD111" s="128">
        <v>0</v>
      </c>
      <c r="AE111" s="128">
        <v>0</v>
      </c>
      <c r="AF111" s="128">
        <v>0</v>
      </c>
      <c r="AG111" s="128">
        <v>0</v>
      </c>
      <c r="AH111" s="128">
        <v>0</v>
      </c>
      <c r="AI111" s="128">
        <v>0</v>
      </c>
      <c r="AJ111" s="128">
        <v>0</v>
      </c>
      <c r="AK111" s="128">
        <v>0</v>
      </c>
      <c r="AL111" s="128">
        <v>0</v>
      </c>
      <c r="AM111" s="128">
        <v>0</v>
      </c>
      <c r="AN111" s="128">
        <v>0</v>
      </c>
      <c r="AO111" s="128">
        <v>0</v>
      </c>
      <c r="AP111" s="128">
        <v>0</v>
      </c>
      <c r="AQ111" s="128">
        <v>0</v>
      </c>
      <c r="AR111" s="128">
        <v>0</v>
      </c>
      <c r="AS111" s="128">
        <v>0</v>
      </c>
      <c r="AT111" s="128">
        <v>0</v>
      </c>
      <c r="AU111" s="128">
        <v>0</v>
      </c>
      <c r="AV111" s="128">
        <v>0</v>
      </c>
      <c r="AW111" s="128">
        <v>0</v>
      </c>
      <c r="AX111" s="477"/>
      <c r="BA111" s="71"/>
      <c r="BB111" s="71">
        <v>0</v>
      </c>
    </row>
    <row r="112" spans="1:54" s="70" customFormat="1" ht="11.25" customHeight="1" x14ac:dyDescent="0.2">
      <c r="A112" s="130"/>
      <c r="B112" s="91" t="s">
        <v>288</v>
      </c>
      <c r="C112" s="91"/>
      <c r="D112" s="91"/>
      <c r="E112" s="509"/>
      <c r="F112" s="91"/>
      <c r="G112" s="95"/>
      <c r="H112" s="468"/>
      <c r="I112" s="469"/>
      <c r="J112" s="469"/>
      <c r="K112" s="469"/>
      <c r="L112" s="469"/>
      <c r="M112" s="469"/>
      <c r="N112" s="469"/>
      <c r="O112" s="469"/>
      <c r="P112" s="469"/>
      <c r="Q112" s="469"/>
      <c r="R112" s="469"/>
      <c r="S112" s="469"/>
      <c r="T112" s="469"/>
      <c r="U112" s="469"/>
      <c r="V112" s="469"/>
      <c r="W112" s="469"/>
      <c r="X112" s="469"/>
      <c r="Y112" s="469"/>
      <c r="Z112" s="469"/>
      <c r="AA112" s="469"/>
      <c r="AB112" s="469"/>
      <c r="AC112" s="469"/>
      <c r="AD112" s="469"/>
      <c r="AE112" s="469"/>
      <c r="AF112" s="469"/>
      <c r="AG112" s="469"/>
      <c r="AH112" s="469"/>
      <c r="AI112" s="469"/>
      <c r="AJ112" s="469"/>
      <c r="AK112" s="469"/>
      <c r="AL112" s="469"/>
      <c r="AM112" s="469"/>
      <c r="AN112" s="469"/>
      <c r="AO112" s="469"/>
      <c r="AP112" s="469"/>
      <c r="AQ112" s="469"/>
      <c r="AR112" s="469"/>
      <c r="AS112" s="469"/>
      <c r="AT112" s="469"/>
      <c r="AU112" s="469"/>
      <c r="AV112" s="469"/>
      <c r="AW112" s="469"/>
    </row>
    <row r="113" spans="1:54" s="70" customFormat="1" ht="11.25" customHeight="1" x14ac:dyDescent="0.2">
      <c r="A113" s="130"/>
      <c r="B113" s="470" t="s">
        <v>289</v>
      </c>
      <c r="C113" s="470"/>
      <c r="D113" s="470"/>
      <c r="E113" s="510"/>
      <c r="F113" s="470"/>
      <c r="G113" s="471"/>
      <c r="H113" s="472">
        <v>0</v>
      </c>
      <c r="I113" s="473">
        <v>0</v>
      </c>
      <c r="J113" s="473">
        <v>0</v>
      </c>
      <c r="K113" s="473">
        <v>0</v>
      </c>
      <c r="L113" s="473">
        <v>0</v>
      </c>
      <c r="M113" s="473">
        <v>0</v>
      </c>
      <c r="N113" s="473">
        <v>0</v>
      </c>
      <c r="O113" s="473">
        <v>0</v>
      </c>
      <c r="P113" s="473">
        <v>0</v>
      </c>
      <c r="Q113" s="473">
        <v>0</v>
      </c>
      <c r="R113" s="473">
        <v>0</v>
      </c>
      <c r="S113" s="473">
        <v>0</v>
      </c>
      <c r="T113" s="473">
        <v>0</v>
      </c>
      <c r="U113" s="473">
        <v>0</v>
      </c>
      <c r="V113" s="473">
        <v>0</v>
      </c>
      <c r="W113" s="473">
        <v>0</v>
      </c>
      <c r="X113" s="473">
        <v>0</v>
      </c>
      <c r="Y113" s="473">
        <v>0</v>
      </c>
      <c r="Z113" s="473">
        <v>0</v>
      </c>
      <c r="AA113" s="473">
        <v>0</v>
      </c>
      <c r="AB113" s="473">
        <v>0</v>
      </c>
      <c r="AC113" s="473">
        <v>0</v>
      </c>
      <c r="AD113" s="473">
        <v>0</v>
      </c>
      <c r="AE113" s="473">
        <v>0</v>
      </c>
      <c r="AF113" s="473">
        <v>0</v>
      </c>
      <c r="AG113" s="473">
        <v>0</v>
      </c>
      <c r="AH113" s="473">
        <v>0</v>
      </c>
      <c r="AI113" s="473">
        <v>0</v>
      </c>
      <c r="AJ113" s="473">
        <v>0</v>
      </c>
      <c r="AK113" s="473">
        <v>0</v>
      </c>
      <c r="AL113" s="473">
        <v>0</v>
      </c>
      <c r="AM113" s="473">
        <v>0</v>
      </c>
      <c r="AN113" s="473">
        <v>0</v>
      </c>
      <c r="AO113" s="473">
        <v>0</v>
      </c>
      <c r="AP113" s="473">
        <v>0</v>
      </c>
      <c r="AQ113" s="473">
        <v>0</v>
      </c>
      <c r="AR113" s="473">
        <v>0</v>
      </c>
      <c r="AS113" s="473">
        <v>0</v>
      </c>
      <c r="AT113" s="473">
        <v>0</v>
      </c>
      <c r="AU113" s="473">
        <v>0</v>
      </c>
      <c r="AV113" s="473">
        <v>0</v>
      </c>
      <c r="AW113" s="473">
        <v>0</v>
      </c>
    </row>
    <row r="114" spans="1:54" s="70" customFormat="1" ht="11.25" customHeight="1" x14ac:dyDescent="0.2">
      <c r="A114" s="130"/>
      <c r="B114" s="91" t="s">
        <v>290</v>
      </c>
      <c r="C114" s="91"/>
      <c r="D114" s="91"/>
      <c r="E114" s="509"/>
      <c r="F114" s="91"/>
      <c r="G114" s="95"/>
      <c r="H114" s="474" t="s">
        <v>294</v>
      </c>
      <c r="I114" s="376" t="s">
        <v>294</v>
      </c>
      <c r="J114" s="376" t="s">
        <v>294</v>
      </c>
      <c r="K114" s="376" t="s">
        <v>294</v>
      </c>
      <c r="L114" s="376" t="s">
        <v>294</v>
      </c>
      <c r="M114" s="376" t="s">
        <v>294</v>
      </c>
      <c r="N114" s="376" t="s">
        <v>294</v>
      </c>
      <c r="O114" s="376" t="s">
        <v>294</v>
      </c>
      <c r="P114" s="376" t="s">
        <v>294</v>
      </c>
      <c r="Q114" s="376" t="s">
        <v>294</v>
      </c>
      <c r="R114" s="376" t="s">
        <v>294</v>
      </c>
      <c r="S114" s="376" t="s">
        <v>294</v>
      </c>
      <c r="T114" s="376" t="s">
        <v>294</v>
      </c>
      <c r="U114" s="376" t="s">
        <v>294</v>
      </c>
      <c r="V114" s="376" t="s">
        <v>294</v>
      </c>
      <c r="W114" s="376" t="s">
        <v>294</v>
      </c>
      <c r="X114" s="376" t="s">
        <v>294</v>
      </c>
      <c r="Y114" s="376" t="s">
        <v>294</v>
      </c>
      <c r="Z114" s="376" t="s">
        <v>294</v>
      </c>
      <c r="AA114" s="376" t="s">
        <v>294</v>
      </c>
      <c r="AB114" s="376" t="s">
        <v>294</v>
      </c>
      <c r="AC114" s="376" t="s">
        <v>294</v>
      </c>
      <c r="AD114" s="376" t="s">
        <v>294</v>
      </c>
      <c r="AE114" s="376" t="s">
        <v>294</v>
      </c>
      <c r="AF114" s="376" t="s">
        <v>294</v>
      </c>
      <c r="AG114" s="376" t="s">
        <v>294</v>
      </c>
      <c r="AH114" s="376" t="s">
        <v>294</v>
      </c>
      <c r="AI114" s="376" t="s">
        <v>294</v>
      </c>
      <c r="AJ114" s="376" t="s">
        <v>294</v>
      </c>
      <c r="AK114" s="376" t="s">
        <v>294</v>
      </c>
      <c r="AL114" s="376" t="s">
        <v>294</v>
      </c>
      <c r="AM114" s="376" t="s">
        <v>294</v>
      </c>
      <c r="AN114" s="376" t="s">
        <v>294</v>
      </c>
      <c r="AO114" s="376" t="s">
        <v>294</v>
      </c>
      <c r="AP114" s="376" t="s">
        <v>294</v>
      </c>
      <c r="AQ114" s="376" t="s">
        <v>294</v>
      </c>
      <c r="AR114" s="376" t="s">
        <v>294</v>
      </c>
      <c r="AS114" s="376" t="s">
        <v>294</v>
      </c>
      <c r="AT114" s="376" t="s">
        <v>294</v>
      </c>
      <c r="AU114" s="376" t="s">
        <v>294</v>
      </c>
      <c r="AV114" s="376" t="s">
        <v>294</v>
      </c>
      <c r="AW114" s="376" t="s">
        <v>294</v>
      </c>
    </row>
    <row r="115" spans="1:54" s="70" customFormat="1" ht="11.25" customHeight="1" x14ac:dyDescent="0.2">
      <c r="A115" s="130"/>
      <c r="E115" s="511"/>
      <c r="G115" s="90"/>
      <c r="H115" s="129"/>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row>
    <row r="116" spans="1:54" s="70" customFormat="1" ht="11.25" customHeight="1" x14ac:dyDescent="0.2">
      <c r="A116" s="130"/>
      <c r="B116" s="68" t="s">
        <v>244</v>
      </c>
      <c r="C116" s="461"/>
      <c r="D116" s="461"/>
      <c r="E116" s="512"/>
      <c r="F116" s="461"/>
      <c r="G116" s="462"/>
      <c r="H116" s="463"/>
      <c r="I116" s="464"/>
      <c r="J116" s="464"/>
      <c r="K116" s="464"/>
      <c r="L116" s="464"/>
      <c r="M116" s="464"/>
      <c r="N116" s="464"/>
      <c r="O116" s="464"/>
      <c r="P116" s="464"/>
      <c r="Q116" s="464"/>
      <c r="R116" s="464"/>
      <c r="S116" s="464"/>
      <c r="T116" s="464"/>
      <c r="U116" s="464"/>
      <c r="V116" s="464"/>
      <c r="W116" s="464"/>
      <c r="X116" s="464"/>
      <c r="Y116" s="464"/>
      <c r="Z116" s="464"/>
      <c r="AA116" s="464"/>
      <c r="AB116" s="464"/>
      <c r="AC116" s="464"/>
      <c r="AD116" s="464"/>
      <c r="AE116" s="464"/>
      <c r="AF116" s="464"/>
      <c r="AG116" s="464"/>
      <c r="AH116" s="464"/>
      <c r="AI116" s="464"/>
      <c r="AJ116" s="464"/>
      <c r="AK116" s="464"/>
      <c r="AL116" s="464"/>
      <c r="AM116" s="464"/>
      <c r="AN116" s="464"/>
      <c r="AO116" s="464"/>
      <c r="AP116" s="464"/>
      <c r="AQ116" s="464"/>
      <c r="AR116" s="464"/>
      <c r="AS116" s="464"/>
      <c r="AT116" s="464"/>
      <c r="AU116" s="464"/>
      <c r="AV116" s="464"/>
      <c r="AW116" s="464"/>
      <c r="AY116" s="464"/>
      <c r="AZ116" s="464"/>
      <c r="BA116" s="464"/>
      <c r="BB116" s="464"/>
    </row>
    <row r="117" spans="1:54" s="70" customFormat="1" ht="11.25" customHeight="1" x14ac:dyDescent="0.2">
      <c r="A117" s="130"/>
      <c r="B117" s="465" t="s">
        <v>287</v>
      </c>
      <c r="C117" s="466"/>
      <c r="D117" s="466"/>
      <c r="E117" s="513"/>
      <c r="F117" s="466"/>
      <c r="G117" s="466"/>
      <c r="H117" s="126"/>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7"/>
      <c r="AK117" s="467"/>
      <c r="AL117" s="467"/>
      <c r="AM117" s="467"/>
      <c r="AN117" s="467"/>
      <c r="AO117" s="467"/>
      <c r="AP117" s="467"/>
      <c r="AQ117" s="467"/>
      <c r="AR117" s="467"/>
      <c r="AS117" s="467"/>
      <c r="AT117" s="467"/>
      <c r="AU117" s="467"/>
      <c r="AV117" s="467"/>
      <c r="AW117" s="467"/>
      <c r="AY117" s="467"/>
      <c r="AZ117" s="467"/>
      <c r="BA117" s="467"/>
      <c r="BB117" s="467"/>
    </row>
    <row r="118" spans="1:54" s="70" customFormat="1" ht="11.25" customHeight="1" x14ac:dyDescent="0.2">
      <c r="A118" s="130"/>
      <c r="B118" s="70" t="s">
        <v>244</v>
      </c>
      <c r="E118" s="506"/>
      <c r="G118" s="90"/>
      <c r="H118" s="127">
        <v>0</v>
      </c>
      <c r="I118" s="128">
        <v>0</v>
      </c>
      <c r="J118" s="135">
        <v>0</v>
      </c>
      <c r="K118" s="135">
        <v>0</v>
      </c>
      <c r="L118" s="135">
        <v>0</v>
      </c>
      <c r="M118" s="135">
        <v>0</v>
      </c>
      <c r="N118" s="135">
        <v>0</v>
      </c>
      <c r="O118" s="135">
        <v>0</v>
      </c>
      <c r="P118" s="135">
        <v>0</v>
      </c>
      <c r="Q118" s="135">
        <v>0</v>
      </c>
      <c r="R118" s="135">
        <v>0</v>
      </c>
      <c r="S118" s="135">
        <v>0</v>
      </c>
      <c r="T118" s="135">
        <v>0</v>
      </c>
      <c r="U118" s="135">
        <v>0</v>
      </c>
      <c r="V118" s="135">
        <v>0</v>
      </c>
      <c r="W118" s="135">
        <v>0</v>
      </c>
      <c r="X118" s="135">
        <v>0</v>
      </c>
      <c r="Y118" s="135">
        <v>0</v>
      </c>
      <c r="Z118" s="135">
        <v>0</v>
      </c>
      <c r="AA118" s="135">
        <v>0</v>
      </c>
      <c r="AB118" s="135">
        <v>0</v>
      </c>
      <c r="AC118" s="135">
        <v>0</v>
      </c>
      <c r="AD118" s="135">
        <v>0</v>
      </c>
      <c r="AE118" s="135">
        <v>0</v>
      </c>
      <c r="AF118" s="135">
        <v>0</v>
      </c>
      <c r="AG118" s="135">
        <v>0</v>
      </c>
      <c r="AH118" s="135">
        <v>0</v>
      </c>
      <c r="AI118" s="135">
        <v>0</v>
      </c>
      <c r="AJ118" s="135">
        <v>0</v>
      </c>
      <c r="AK118" s="135">
        <v>0</v>
      </c>
      <c r="AL118" s="135">
        <v>0</v>
      </c>
      <c r="AM118" s="135">
        <v>0</v>
      </c>
      <c r="AN118" s="135">
        <v>0</v>
      </c>
      <c r="AO118" s="135">
        <v>0</v>
      </c>
      <c r="AP118" s="135">
        <v>0</v>
      </c>
      <c r="AQ118" s="135">
        <v>0</v>
      </c>
      <c r="AR118" s="135">
        <v>0</v>
      </c>
      <c r="AS118" s="135">
        <v>0</v>
      </c>
      <c r="AT118" s="135">
        <v>0</v>
      </c>
      <c r="AU118" s="135">
        <v>0</v>
      </c>
      <c r="AV118" s="135">
        <v>0</v>
      </c>
      <c r="AW118" s="135">
        <v>0</v>
      </c>
      <c r="AY118" s="71"/>
      <c r="AZ118" s="71"/>
      <c r="BA118" s="71"/>
      <c r="BB118" s="71">
        <v>0</v>
      </c>
    </row>
    <row r="119" spans="1:54" s="70" customFormat="1" ht="11.25" customHeight="1" x14ac:dyDescent="0.2">
      <c r="A119" s="130"/>
      <c r="B119" s="70" t="s">
        <v>244</v>
      </c>
      <c r="E119" s="506"/>
      <c r="G119" s="90"/>
      <c r="H119" s="127">
        <v>0</v>
      </c>
      <c r="I119" s="128">
        <v>0</v>
      </c>
      <c r="J119" s="135">
        <v>0</v>
      </c>
      <c r="K119" s="135">
        <v>0</v>
      </c>
      <c r="L119" s="135">
        <v>0</v>
      </c>
      <c r="M119" s="135">
        <v>0</v>
      </c>
      <c r="N119" s="135">
        <v>0</v>
      </c>
      <c r="O119" s="135">
        <v>0</v>
      </c>
      <c r="P119" s="135">
        <v>0</v>
      </c>
      <c r="Q119" s="135">
        <v>0</v>
      </c>
      <c r="R119" s="135">
        <v>0</v>
      </c>
      <c r="S119" s="135">
        <v>0</v>
      </c>
      <c r="T119" s="135">
        <v>0</v>
      </c>
      <c r="U119" s="135">
        <v>0</v>
      </c>
      <c r="V119" s="135">
        <v>0</v>
      </c>
      <c r="W119" s="135">
        <v>0</v>
      </c>
      <c r="X119" s="135">
        <v>0</v>
      </c>
      <c r="Y119" s="135">
        <v>0</v>
      </c>
      <c r="Z119" s="135">
        <v>0</v>
      </c>
      <c r="AA119" s="135">
        <v>0</v>
      </c>
      <c r="AB119" s="135">
        <v>0</v>
      </c>
      <c r="AC119" s="135">
        <v>0</v>
      </c>
      <c r="AD119" s="135">
        <v>0</v>
      </c>
      <c r="AE119" s="135">
        <v>0</v>
      </c>
      <c r="AF119" s="135">
        <v>0</v>
      </c>
      <c r="AG119" s="135">
        <v>0</v>
      </c>
      <c r="AH119" s="135">
        <v>0</v>
      </c>
      <c r="AI119" s="135">
        <v>0</v>
      </c>
      <c r="AJ119" s="135">
        <v>0</v>
      </c>
      <c r="AK119" s="135">
        <v>0</v>
      </c>
      <c r="AL119" s="135">
        <v>0</v>
      </c>
      <c r="AM119" s="135">
        <v>0</v>
      </c>
      <c r="AN119" s="135">
        <v>0</v>
      </c>
      <c r="AO119" s="135">
        <v>0</v>
      </c>
      <c r="AP119" s="135">
        <v>0</v>
      </c>
      <c r="AQ119" s="135">
        <v>0</v>
      </c>
      <c r="AR119" s="135">
        <v>0</v>
      </c>
      <c r="AS119" s="135">
        <v>0</v>
      </c>
      <c r="AT119" s="135">
        <v>0</v>
      </c>
      <c r="AU119" s="135">
        <v>0</v>
      </c>
      <c r="AV119" s="135">
        <v>0</v>
      </c>
      <c r="AW119" s="135">
        <v>0</v>
      </c>
      <c r="AY119" s="71"/>
      <c r="AZ119" s="71"/>
      <c r="BA119" s="71"/>
      <c r="BB119" s="71">
        <v>0</v>
      </c>
    </row>
    <row r="120" spans="1:54" s="70" customFormat="1" ht="11.25" customHeight="1" x14ac:dyDescent="0.2">
      <c r="A120" s="130"/>
      <c r="B120" s="70" t="s">
        <v>244</v>
      </c>
      <c r="E120" s="506"/>
      <c r="G120" s="90"/>
      <c r="H120" s="127">
        <v>0</v>
      </c>
      <c r="I120" s="128">
        <v>0</v>
      </c>
      <c r="J120" s="135">
        <v>0</v>
      </c>
      <c r="K120" s="135">
        <v>0</v>
      </c>
      <c r="L120" s="135">
        <v>0</v>
      </c>
      <c r="M120" s="135">
        <v>0</v>
      </c>
      <c r="N120" s="135">
        <v>0</v>
      </c>
      <c r="O120" s="135">
        <v>0</v>
      </c>
      <c r="P120" s="135">
        <v>0</v>
      </c>
      <c r="Q120" s="135">
        <v>0</v>
      </c>
      <c r="R120" s="135">
        <v>0</v>
      </c>
      <c r="S120" s="135">
        <v>0</v>
      </c>
      <c r="T120" s="135">
        <v>0</v>
      </c>
      <c r="U120" s="135">
        <v>0</v>
      </c>
      <c r="V120" s="135">
        <v>0</v>
      </c>
      <c r="W120" s="135">
        <v>0</v>
      </c>
      <c r="X120" s="135">
        <v>0</v>
      </c>
      <c r="Y120" s="135">
        <v>0</v>
      </c>
      <c r="Z120" s="135">
        <v>0</v>
      </c>
      <c r="AA120" s="135">
        <v>0</v>
      </c>
      <c r="AB120" s="135">
        <v>0</v>
      </c>
      <c r="AC120" s="135">
        <v>0</v>
      </c>
      <c r="AD120" s="135">
        <v>0</v>
      </c>
      <c r="AE120" s="135">
        <v>0</v>
      </c>
      <c r="AF120" s="135">
        <v>0</v>
      </c>
      <c r="AG120" s="135">
        <v>0</v>
      </c>
      <c r="AH120" s="135">
        <v>0</v>
      </c>
      <c r="AI120" s="135">
        <v>0</v>
      </c>
      <c r="AJ120" s="135">
        <v>0</v>
      </c>
      <c r="AK120" s="135">
        <v>0</v>
      </c>
      <c r="AL120" s="135">
        <v>0</v>
      </c>
      <c r="AM120" s="135">
        <v>0</v>
      </c>
      <c r="AN120" s="135">
        <v>0</v>
      </c>
      <c r="AO120" s="135">
        <v>0</v>
      </c>
      <c r="AP120" s="135">
        <v>0</v>
      </c>
      <c r="AQ120" s="135">
        <v>0</v>
      </c>
      <c r="AR120" s="135">
        <v>0</v>
      </c>
      <c r="AS120" s="135">
        <v>0</v>
      </c>
      <c r="AT120" s="135">
        <v>0</v>
      </c>
      <c r="AU120" s="135">
        <v>0</v>
      </c>
      <c r="AV120" s="135">
        <v>0</v>
      </c>
      <c r="AW120" s="135">
        <v>0</v>
      </c>
      <c r="AY120" s="71"/>
      <c r="AZ120" s="71"/>
      <c r="BA120" s="71"/>
      <c r="BB120" s="71">
        <v>0</v>
      </c>
    </row>
    <row r="121" spans="1:54" s="70" customFormat="1" ht="11.25" customHeight="1" x14ac:dyDescent="0.2">
      <c r="A121" s="130"/>
      <c r="B121" s="70" t="s">
        <v>244</v>
      </c>
      <c r="E121" s="506"/>
      <c r="G121" s="90"/>
      <c r="H121" s="127">
        <v>0</v>
      </c>
      <c r="I121" s="128">
        <v>0</v>
      </c>
      <c r="J121" s="135">
        <v>0</v>
      </c>
      <c r="K121" s="135">
        <v>0</v>
      </c>
      <c r="L121" s="135">
        <v>0</v>
      </c>
      <c r="M121" s="135">
        <v>0</v>
      </c>
      <c r="N121" s="135">
        <v>0</v>
      </c>
      <c r="O121" s="135">
        <v>0</v>
      </c>
      <c r="P121" s="135">
        <v>0</v>
      </c>
      <c r="Q121" s="135">
        <v>0</v>
      </c>
      <c r="R121" s="135">
        <v>0</v>
      </c>
      <c r="S121" s="135">
        <v>0</v>
      </c>
      <c r="T121" s="135">
        <v>0</v>
      </c>
      <c r="U121" s="135">
        <v>0</v>
      </c>
      <c r="V121" s="135">
        <v>0</v>
      </c>
      <c r="W121" s="135">
        <v>0</v>
      </c>
      <c r="X121" s="135">
        <v>0</v>
      </c>
      <c r="Y121" s="135">
        <v>0</v>
      </c>
      <c r="Z121" s="135">
        <v>0</v>
      </c>
      <c r="AA121" s="135">
        <v>0</v>
      </c>
      <c r="AB121" s="135">
        <v>0</v>
      </c>
      <c r="AC121" s="135">
        <v>0</v>
      </c>
      <c r="AD121" s="135">
        <v>0</v>
      </c>
      <c r="AE121" s="135">
        <v>0</v>
      </c>
      <c r="AF121" s="135">
        <v>0</v>
      </c>
      <c r="AG121" s="135">
        <v>0</v>
      </c>
      <c r="AH121" s="135">
        <v>0</v>
      </c>
      <c r="AI121" s="135">
        <v>0</v>
      </c>
      <c r="AJ121" s="135">
        <v>0</v>
      </c>
      <c r="AK121" s="135">
        <v>0</v>
      </c>
      <c r="AL121" s="135">
        <v>0</v>
      </c>
      <c r="AM121" s="135">
        <v>0</v>
      </c>
      <c r="AN121" s="135">
        <v>0</v>
      </c>
      <c r="AO121" s="135">
        <v>0</v>
      </c>
      <c r="AP121" s="135">
        <v>0</v>
      </c>
      <c r="AQ121" s="135">
        <v>0</v>
      </c>
      <c r="AR121" s="135">
        <v>0</v>
      </c>
      <c r="AS121" s="135">
        <v>0</v>
      </c>
      <c r="AT121" s="135">
        <v>0</v>
      </c>
      <c r="AU121" s="135">
        <v>0</v>
      </c>
      <c r="AV121" s="135">
        <v>0</v>
      </c>
      <c r="AW121" s="135">
        <v>0</v>
      </c>
      <c r="AY121" s="71"/>
      <c r="AZ121" s="71"/>
      <c r="BA121" s="71"/>
      <c r="BB121" s="71">
        <v>0</v>
      </c>
    </row>
    <row r="122" spans="1:54" s="70" customFormat="1" ht="11.25" customHeight="1" x14ac:dyDescent="0.2">
      <c r="A122" s="130"/>
      <c r="B122" s="91" t="s">
        <v>288</v>
      </c>
      <c r="C122" s="91"/>
      <c r="D122" s="91"/>
      <c r="E122" s="509"/>
      <c r="F122" s="91"/>
      <c r="G122" s="95"/>
      <c r="H122" s="468"/>
      <c r="I122" s="469"/>
      <c r="J122" s="469"/>
      <c r="K122" s="469"/>
      <c r="L122" s="469"/>
      <c r="M122" s="469"/>
      <c r="N122" s="469"/>
      <c r="O122" s="469"/>
      <c r="P122" s="469"/>
      <c r="Q122" s="469"/>
      <c r="R122" s="469"/>
      <c r="S122" s="469"/>
      <c r="T122" s="469"/>
      <c r="U122" s="469"/>
      <c r="V122" s="469"/>
      <c r="W122" s="469"/>
      <c r="X122" s="469"/>
      <c r="Y122" s="469"/>
      <c r="Z122" s="469"/>
      <c r="AA122" s="469"/>
      <c r="AB122" s="469"/>
      <c r="AC122" s="469"/>
      <c r="AD122" s="469"/>
      <c r="AE122" s="469"/>
      <c r="AF122" s="469"/>
      <c r="AG122" s="469"/>
      <c r="AH122" s="469"/>
      <c r="AI122" s="469"/>
      <c r="AJ122" s="469"/>
      <c r="AK122" s="469"/>
      <c r="AL122" s="469"/>
      <c r="AM122" s="469"/>
      <c r="AN122" s="469"/>
      <c r="AO122" s="469"/>
      <c r="AP122" s="469"/>
      <c r="AQ122" s="469"/>
      <c r="AR122" s="469"/>
      <c r="AS122" s="469"/>
      <c r="AT122" s="469"/>
      <c r="AU122" s="469"/>
      <c r="AV122" s="469"/>
      <c r="AW122" s="469"/>
      <c r="AY122" s="71"/>
      <c r="AZ122" s="71"/>
      <c r="BA122" s="71"/>
      <c r="BB122" s="71"/>
    </row>
    <row r="123" spans="1:54" s="70" customFormat="1" ht="11.25" customHeight="1" x14ac:dyDescent="0.2">
      <c r="A123" s="130"/>
      <c r="B123" s="470" t="s">
        <v>289</v>
      </c>
      <c r="C123" s="470"/>
      <c r="D123" s="470"/>
      <c r="E123" s="510"/>
      <c r="F123" s="470"/>
      <c r="G123" s="471"/>
      <c r="H123" s="472">
        <v>0</v>
      </c>
      <c r="I123" s="473">
        <v>0</v>
      </c>
      <c r="J123" s="473">
        <v>0</v>
      </c>
      <c r="K123" s="473">
        <v>0</v>
      </c>
      <c r="L123" s="473">
        <v>0</v>
      </c>
      <c r="M123" s="473">
        <v>0</v>
      </c>
      <c r="N123" s="473">
        <v>0</v>
      </c>
      <c r="O123" s="473">
        <v>0</v>
      </c>
      <c r="P123" s="473">
        <v>0</v>
      </c>
      <c r="Q123" s="473">
        <v>0</v>
      </c>
      <c r="R123" s="473">
        <v>0</v>
      </c>
      <c r="S123" s="473">
        <v>0</v>
      </c>
      <c r="T123" s="473">
        <v>0</v>
      </c>
      <c r="U123" s="473">
        <v>0</v>
      </c>
      <c r="V123" s="473">
        <v>0</v>
      </c>
      <c r="W123" s="473">
        <v>0</v>
      </c>
      <c r="X123" s="473">
        <v>0</v>
      </c>
      <c r="Y123" s="473">
        <v>0</v>
      </c>
      <c r="Z123" s="473">
        <v>0</v>
      </c>
      <c r="AA123" s="473">
        <v>0</v>
      </c>
      <c r="AB123" s="473">
        <v>0</v>
      </c>
      <c r="AC123" s="473">
        <v>0</v>
      </c>
      <c r="AD123" s="473">
        <v>0</v>
      </c>
      <c r="AE123" s="473">
        <v>0</v>
      </c>
      <c r="AF123" s="473">
        <v>0</v>
      </c>
      <c r="AG123" s="473">
        <v>0</v>
      </c>
      <c r="AH123" s="473">
        <v>0</v>
      </c>
      <c r="AI123" s="473">
        <v>0</v>
      </c>
      <c r="AJ123" s="473">
        <v>0</v>
      </c>
      <c r="AK123" s="473">
        <v>0</v>
      </c>
      <c r="AL123" s="473">
        <v>0</v>
      </c>
      <c r="AM123" s="473">
        <v>0</v>
      </c>
      <c r="AN123" s="473">
        <v>0</v>
      </c>
      <c r="AO123" s="473">
        <v>0</v>
      </c>
      <c r="AP123" s="473">
        <v>0</v>
      </c>
      <c r="AQ123" s="473">
        <v>0</v>
      </c>
      <c r="AR123" s="473">
        <v>0</v>
      </c>
      <c r="AS123" s="473">
        <v>0</v>
      </c>
      <c r="AT123" s="473">
        <v>0</v>
      </c>
      <c r="AU123" s="473">
        <v>0</v>
      </c>
      <c r="AV123" s="473">
        <v>0</v>
      </c>
      <c r="AW123" s="473">
        <v>0</v>
      </c>
      <c r="AY123" s="71"/>
      <c r="AZ123" s="71"/>
      <c r="BA123" s="71"/>
      <c r="BB123" s="71"/>
    </row>
    <row r="124" spans="1:54" s="70" customFormat="1" ht="11.25" customHeight="1" x14ac:dyDescent="0.2">
      <c r="A124" s="130"/>
      <c r="B124" s="91" t="s">
        <v>290</v>
      </c>
      <c r="C124" s="91"/>
      <c r="D124" s="91"/>
      <c r="E124" s="509"/>
      <c r="F124" s="91"/>
      <c r="G124" s="95"/>
      <c r="H124" s="474" t="s">
        <v>294</v>
      </c>
      <c r="I124" s="376" t="s">
        <v>294</v>
      </c>
      <c r="J124" s="376" t="s">
        <v>294</v>
      </c>
      <c r="K124" s="376" t="s">
        <v>294</v>
      </c>
      <c r="L124" s="376" t="s">
        <v>294</v>
      </c>
      <c r="M124" s="376" t="s">
        <v>294</v>
      </c>
      <c r="N124" s="376" t="s">
        <v>294</v>
      </c>
      <c r="O124" s="376" t="s">
        <v>294</v>
      </c>
      <c r="P124" s="376" t="s">
        <v>294</v>
      </c>
      <c r="Q124" s="376" t="s">
        <v>294</v>
      </c>
      <c r="R124" s="376" t="s">
        <v>294</v>
      </c>
      <c r="S124" s="376" t="s">
        <v>294</v>
      </c>
      <c r="T124" s="376" t="s">
        <v>294</v>
      </c>
      <c r="U124" s="376" t="s">
        <v>294</v>
      </c>
      <c r="V124" s="376" t="s">
        <v>294</v>
      </c>
      <c r="W124" s="376" t="s">
        <v>294</v>
      </c>
      <c r="X124" s="376" t="s">
        <v>294</v>
      </c>
      <c r="Y124" s="376" t="s">
        <v>294</v>
      </c>
      <c r="Z124" s="376" t="s">
        <v>294</v>
      </c>
      <c r="AA124" s="376" t="s">
        <v>294</v>
      </c>
      <c r="AB124" s="376" t="s">
        <v>294</v>
      </c>
      <c r="AC124" s="376" t="s">
        <v>294</v>
      </c>
      <c r="AD124" s="376" t="s">
        <v>294</v>
      </c>
      <c r="AE124" s="376" t="s">
        <v>294</v>
      </c>
      <c r="AF124" s="376" t="s">
        <v>294</v>
      </c>
      <c r="AG124" s="376" t="s">
        <v>294</v>
      </c>
      <c r="AH124" s="376" t="s">
        <v>294</v>
      </c>
      <c r="AI124" s="376" t="s">
        <v>294</v>
      </c>
      <c r="AJ124" s="376" t="s">
        <v>294</v>
      </c>
      <c r="AK124" s="376" t="s">
        <v>294</v>
      </c>
      <c r="AL124" s="376" t="s">
        <v>294</v>
      </c>
      <c r="AM124" s="376" t="s">
        <v>294</v>
      </c>
      <c r="AN124" s="376" t="s">
        <v>294</v>
      </c>
      <c r="AO124" s="376" t="s">
        <v>294</v>
      </c>
      <c r="AP124" s="376" t="s">
        <v>294</v>
      </c>
      <c r="AQ124" s="376" t="s">
        <v>294</v>
      </c>
      <c r="AR124" s="376" t="s">
        <v>294</v>
      </c>
      <c r="AS124" s="376" t="s">
        <v>294</v>
      </c>
      <c r="AT124" s="376" t="s">
        <v>294</v>
      </c>
      <c r="AU124" s="376" t="s">
        <v>294</v>
      </c>
      <c r="AV124" s="376" t="s">
        <v>294</v>
      </c>
      <c r="AW124" s="376" t="s">
        <v>294</v>
      </c>
      <c r="AY124" s="71"/>
      <c r="AZ124" s="71"/>
      <c r="BA124" s="71"/>
      <c r="BB124" s="71"/>
    </row>
    <row r="125" spans="1:54" s="70" customFormat="1" ht="11.25" customHeight="1" x14ac:dyDescent="0.2">
      <c r="A125" s="130"/>
      <c r="E125" s="511"/>
      <c r="G125" s="90"/>
      <c r="H125" s="129"/>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Y125" s="71"/>
      <c r="AZ125" s="71"/>
      <c r="BA125" s="71"/>
      <c r="BB125" s="71"/>
    </row>
    <row r="126" spans="1:54" s="70" customFormat="1" ht="11.25" customHeight="1" x14ac:dyDescent="0.2">
      <c r="A126" s="130"/>
      <c r="B126" s="68" t="s">
        <v>355</v>
      </c>
      <c r="C126" s="461"/>
      <c r="D126" s="461"/>
      <c r="E126" s="512"/>
      <c r="F126" s="461"/>
      <c r="G126" s="462"/>
      <c r="H126" s="463"/>
      <c r="I126" s="464"/>
      <c r="J126" s="464"/>
      <c r="K126" s="464"/>
      <c r="L126" s="464"/>
      <c r="M126" s="464"/>
      <c r="N126" s="464"/>
      <c r="O126" s="464"/>
      <c r="P126" s="464"/>
      <c r="Q126" s="464"/>
      <c r="R126" s="464"/>
      <c r="S126" s="464"/>
      <c r="T126" s="464"/>
      <c r="U126" s="464"/>
      <c r="V126" s="464"/>
      <c r="W126" s="464"/>
      <c r="X126" s="464"/>
      <c r="Y126" s="464"/>
      <c r="Z126" s="464"/>
      <c r="AA126" s="464"/>
      <c r="AB126" s="464"/>
      <c r="AC126" s="464"/>
      <c r="AD126" s="464"/>
      <c r="AE126" s="464"/>
      <c r="AF126" s="464"/>
      <c r="AG126" s="464"/>
      <c r="AH126" s="464"/>
      <c r="AI126" s="464"/>
      <c r="AJ126" s="464"/>
      <c r="AK126" s="464"/>
      <c r="AL126" s="464"/>
      <c r="AM126" s="464"/>
      <c r="AN126" s="464"/>
      <c r="AO126" s="464"/>
      <c r="AP126" s="464"/>
      <c r="AQ126" s="464"/>
      <c r="AR126" s="464"/>
      <c r="AS126" s="464"/>
      <c r="AT126" s="464"/>
      <c r="AU126" s="464"/>
      <c r="AV126" s="464"/>
      <c r="AW126" s="464"/>
      <c r="AY126" s="464"/>
      <c r="AZ126" s="464"/>
      <c r="BA126" s="464"/>
      <c r="BB126" s="464"/>
    </row>
    <row r="127" spans="1:54" s="70" customFormat="1" ht="11.25" customHeight="1" x14ac:dyDescent="0.2">
      <c r="A127" s="130"/>
      <c r="B127" s="465" t="s">
        <v>287</v>
      </c>
      <c r="C127" s="466"/>
      <c r="D127" s="466"/>
      <c r="E127" s="513"/>
      <c r="F127" s="466"/>
      <c r="G127" s="466"/>
      <c r="H127" s="126"/>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467"/>
      <c r="AL127" s="467"/>
      <c r="AM127" s="467"/>
      <c r="AN127" s="467"/>
      <c r="AO127" s="467"/>
      <c r="AP127" s="467"/>
      <c r="AQ127" s="467"/>
      <c r="AR127" s="467"/>
      <c r="AS127" s="467"/>
      <c r="AT127" s="467"/>
      <c r="AU127" s="467"/>
      <c r="AV127" s="467"/>
      <c r="AW127" s="467"/>
      <c r="AY127" s="467"/>
      <c r="AZ127" s="467"/>
      <c r="BA127" s="467"/>
      <c r="BB127" s="467"/>
    </row>
    <row r="128" spans="1:54" s="70" customFormat="1" ht="11.25" customHeight="1" x14ac:dyDescent="0.2">
      <c r="A128" s="130"/>
      <c r="B128" s="70" t="s">
        <v>355</v>
      </c>
      <c r="D128" s="70" t="s">
        <v>363</v>
      </c>
      <c r="E128" s="511"/>
      <c r="G128" s="90"/>
      <c r="H128" s="127">
        <v>0</v>
      </c>
      <c r="I128" s="128">
        <v>25000</v>
      </c>
      <c r="J128" s="135">
        <v>25500</v>
      </c>
      <c r="K128" s="135">
        <v>26010</v>
      </c>
      <c r="L128" s="135">
        <v>26530.2</v>
      </c>
      <c r="M128" s="135">
        <v>27060.804</v>
      </c>
      <c r="N128" s="135">
        <v>27602.020080000002</v>
      </c>
      <c r="O128" s="135">
        <v>28154.060481600001</v>
      </c>
      <c r="P128" s="135">
        <v>28717.141691232002</v>
      </c>
      <c r="Q128" s="135">
        <v>29291.484525056643</v>
      </c>
      <c r="R128" s="135">
        <v>29877.314215557777</v>
      </c>
      <c r="S128" s="135">
        <v>30474.860499868933</v>
      </c>
      <c r="T128" s="135">
        <v>31084.357709866312</v>
      </c>
      <c r="U128" s="135">
        <v>31706.044864063639</v>
      </c>
      <c r="V128" s="135">
        <v>32340.165761344913</v>
      </c>
      <c r="W128" s="135">
        <v>32986.969076571811</v>
      </c>
      <c r="X128" s="135">
        <v>33646.708458103247</v>
      </c>
      <c r="Y128" s="135">
        <v>34319.642627265312</v>
      </c>
      <c r="Z128" s="135">
        <v>35006.03547981062</v>
      </c>
      <c r="AA128" s="135">
        <v>35706.156189406836</v>
      </c>
      <c r="AB128" s="135">
        <v>36420.279313194973</v>
      </c>
      <c r="AC128" s="135">
        <v>37148.684899458873</v>
      </c>
      <c r="AD128" s="135">
        <v>37891.658597448048</v>
      </c>
      <c r="AE128" s="135">
        <v>38649.491769397013</v>
      </c>
      <c r="AF128" s="135">
        <v>39422.481604784953</v>
      </c>
      <c r="AG128" s="135">
        <v>40210.93123688065</v>
      </c>
      <c r="AH128" s="135">
        <v>41015.149861618265</v>
      </c>
      <c r="AI128" s="135">
        <v>41835.452858850629</v>
      </c>
      <c r="AJ128" s="135">
        <v>42672.161916027646</v>
      </c>
      <c r="AK128" s="135">
        <v>43525.605154348203</v>
      </c>
      <c r="AL128" s="135">
        <v>44396.117257435166</v>
      </c>
      <c r="AM128" s="135">
        <v>45284.039602583871</v>
      </c>
      <c r="AN128" s="135">
        <v>46189.720394635551</v>
      </c>
      <c r="AO128" s="135">
        <v>47113.514802528261</v>
      </c>
      <c r="AP128" s="135">
        <v>48055.785098578825</v>
      </c>
      <c r="AQ128" s="135">
        <v>49016.9008005504</v>
      </c>
      <c r="AR128" s="135">
        <v>49997.23881656141</v>
      </c>
      <c r="AS128" s="135">
        <v>50997.183592892638</v>
      </c>
      <c r="AT128" s="135">
        <v>52017.127264750488</v>
      </c>
      <c r="AU128" s="135">
        <v>53057.469810045499</v>
      </c>
      <c r="AV128" s="135">
        <v>54118.619206246411</v>
      </c>
      <c r="AW128" s="135">
        <v>55200.991590371341</v>
      </c>
      <c r="AY128" s="71"/>
      <c r="AZ128" s="71"/>
      <c r="BA128" s="71"/>
      <c r="BB128" s="71">
        <v>-25000</v>
      </c>
    </row>
    <row r="129" spans="1:54" s="70" customFormat="1" ht="11.25" customHeight="1" x14ac:dyDescent="0.2">
      <c r="A129" s="130"/>
      <c r="B129" s="70" t="s">
        <v>355</v>
      </c>
      <c r="E129" s="511"/>
      <c r="G129" s="90"/>
      <c r="H129" s="127">
        <v>0</v>
      </c>
      <c r="I129" s="128">
        <v>0</v>
      </c>
      <c r="J129" s="135">
        <v>0</v>
      </c>
      <c r="K129" s="135">
        <v>0</v>
      </c>
      <c r="L129" s="135">
        <v>0</v>
      </c>
      <c r="M129" s="135">
        <v>0</v>
      </c>
      <c r="N129" s="135">
        <v>0</v>
      </c>
      <c r="O129" s="135">
        <v>0</v>
      </c>
      <c r="P129" s="135">
        <v>0</v>
      </c>
      <c r="Q129" s="135">
        <v>0</v>
      </c>
      <c r="R129" s="135">
        <v>0</v>
      </c>
      <c r="S129" s="135">
        <v>0</v>
      </c>
      <c r="T129" s="135">
        <v>0</v>
      </c>
      <c r="U129" s="135">
        <v>0</v>
      </c>
      <c r="V129" s="135">
        <v>0</v>
      </c>
      <c r="W129" s="135">
        <v>0</v>
      </c>
      <c r="X129" s="135">
        <v>0</v>
      </c>
      <c r="Y129" s="135">
        <v>0</v>
      </c>
      <c r="Z129" s="135">
        <v>0</v>
      </c>
      <c r="AA129" s="135">
        <v>0</v>
      </c>
      <c r="AB129" s="135">
        <v>0</v>
      </c>
      <c r="AC129" s="135">
        <v>0</v>
      </c>
      <c r="AD129" s="135">
        <v>0</v>
      </c>
      <c r="AE129" s="135">
        <v>0</v>
      </c>
      <c r="AF129" s="135">
        <v>0</v>
      </c>
      <c r="AG129" s="135">
        <v>0</v>
      </c>
      <c r="AH129" s="135">
        <v>0</v>
      </c>
      <c r="AI129" s="135">
        <v>0</v>
      </c>
      <c r="AJ129" s="135">
        <v>0</v>
      </c>
      <c r="AK129" s="135">
        <v>0</v>
      </c>
      <c r="AL129" s="135">
        <v>0</v>
      </c>
      <c r="AM129" s="135">
        <v>0</v>
      </c>
      <c r="AN129" s="135">
        <v>0</v>
      </c>
      <c r="AO129" s="135">
        <v>0</v>
      </c>
      <c r="AP129" s="135">
        <v>0</v>
      </c>
      <c r="AQ129" s="135">
        <v>0</v>
      </c>
      <c r="AR129" s="135">
        <v>0</v>
      </c>
      <c r="AS129" s="135">
        <v>0</v>
      </c>
      <c r="AT129" s="135">
        <v>0</v>
      </c>
      <c r="AU129" s="135">
        <v>0</v>
      </c>
      <c r="AV129" s="135">
        <v>0</v>
      </c>
      <c r="AW129" s="135">
        <v>0</v>
      </c>
      <c r="AY129" s="71"/>
      <c r="AZ129" s="71"/>
      <c r="BA129" s="71"/>
      <c r="BB129" s="71">
        <v>0</v>
      </c>
    </row>
    <row r="130" spans="1:54" s="70" customFormat="1" ht="11.25" customHeight="1" x14ac:dyDescent="0.2">
      <c r="A130" s="130"/>
      <c r="B130" s="91" t="s">
        <v>288</v>
      </c>
      <c r="C130" s="91"/>
      <c r="D130" s="91"/>
      <c r="E130" s="509"/>
      <c r="F130" s="91"/>
      <c r="G130" s="95"/>
      <c r="H130" s="468"/>
      <c r="I130" s="469"/>
      <c r="J130" s="469"/>
      <c r="K130" s="469"/>
      <c r="L130" s="469"/>
      <c r="M130" s="469"/>
      <c r="N130" s="469"/>
      <c r="O130" s="469"/>
      <c r="P130" s="469"/>
      <c r="Q130" s="469"/>
      <c r="R130" s="469"/>
      <c r="S130" s="469"/>
      <c r="T130" s="469"/>
      <c r="U130" s="469"/>
      <c r="V130" s="469"/>
      <c r="W130" s="469"/>
      <c r="X130" s="469"/>
      <c r="Y130" s="469"/>
      <c r="Z130" s="469"/>
      <c r="AA130" s="469"/>
      <c r="AB130" s="469"/>
      <c r="AC130" s="469"/>
      <c r="AD130" s="469"/>
      <c r="AE130" s="469"/>
      <c r="AF130" s="469"/>
      <c r="AG130" s="469"/>
      <c r="AH130" s="469"/>
      <c r="AI130" s="469"/>
      <c r="AJ130" s="469"/>
      <c r="AK130" s="469"/>
      <c r="AL130" s="469"/>
      <c r="AM130" s="469"/>
      <c r="AN130" s="469"/>
      <c r="AO130" s="469"/>
      <c r="AP130" s="469"/>
      <c r="AQ130" s="469"/>
      <c r="AR130" s="469"/>
      <c r="AS130" s="469"/>
      <c r="AT130" s="469"/>
      <c r="AU130" s="469"/>
      <c r="AV130" s="469"/>
      <c r="AW130" s="469"/>
      <c r="AY130" s="71"/>
      <c r="AZ130" s="71"/>
      <c r="BA130" s="71"/>
      <c r="BB130" s="71"/>
    </row>
    <row r="131" spans="1:54" s="70" customFormat="1" ht="11.25" customHeight="1" x14ac:dyDescent="0.2">
      <c r="A131" s="130"/>
      <c r="B131" s="470" t="s">
        <v>289</v>
      </c>
      <c r="C131" s="470"/>
      <c r="D131" s="470"/>
      <c r="E131" s="510"/>
      <c r="F131" s="470"/>
      <c r="G131" s="471"/>
      <c r="H131" s="472">
        <v>0</v>
      </c>
      <c r="I131" s="473">
        <v>0</v>
      </c>
      <c r="J131" s="473">
        <v>0</v>
      </c>
      <c r="K131" s="473">
        <v>0</v>
      </c>
      <c r="L131" s="473">
        <v>0</v>
      </c>
      <c r="M131" s="473">
        <v>0</v>
      </c>
      <c r="N131" s="473">
        <v>0</v>
      </c>
      <c r="O131" s="473">
        <v>0</v>
      </c>
      <c r="P131" s="473">
        <v>0</v>
      </c>
      <c r="Q131" s="473">
        <v>0</v>
      </c>
      <c r="R131" s="473">
        <v>0</v>
      </c>
      <c r="S131" s="473">
        <v>0</v>
      </c>
      <c r="T131" s="473">
        <v>0</v>
      </c>
      <c r="U131" s="473">
        <v>0</v>
      </c>
      <c r="V131" s="473">
        <v>0</v>
      </c>
      <c r="W131" s="473">
        <v>0</v>
      </c>
      <c r="X131" s="473">
        <v>0</v>
      </c>
      <c r="Y131" s="473">
        <v>0</v>
      </c>
      <c r="Z131" s="473">
        <v>0</v>
      </c>
      <c r="AA131" s="473">
        <v>0</v>
      </c>
      <c r="AB131" s="473">
        <v>0</v>
      </c>
      <c r="AC131" s="473">
        <v>0</v>
      </c>
      <c r="AD131" s="473">
        <v>0</v>
      </c>
      <c r="AE131" s="473">
        <v>0</v>
      </c>
      <c r="AF131" s="473">
        <v>0</v>
      </c>
      <c r="AG131" s="473">
        <v>0</v>
      </c>
      <c r="AH131" s="473">
        <v>0</v>
      </c>
      <c r="AI131" s="473">
        <v>0</v>
      </c>
      <c r="AJ131" s="473">
        <v>0</v>
      </c>
      <c r="AK131" s="473">
        <v>0</v>
      </c>
      <c r="AL131" s="473">
        <v>0</v>
      </c>
      <c r="AM131" s="473">
        <v>0</v>
      </c>
      <c r="AN131" s="473">
        <v>0</v>
      </c>
      <c r="AO131" s="473">
        <v>0</v>
      </c>
      <c r="AP131" s="473">
        <v>0</v>
      </c>
      <c r="AQ131" s="473">
        <v>0</v>
      </c>
      <c r="AR131" s="473">
        <v>0</v>
      </c>
      <c r="AS131" s="473">
        <v>0</v>
      </c>
      <c r="AT131" s="473">
        <v>0</v>
      </c>
      <c r="AU131" s="473">
        <v>0</v>
      </c>
      <c r="AV131" s="473">
        <v>0</v>
      </c>
      <c r="AW131" s="473">
        <v>0</v>
      </c>
      <c r="AY131" s="71"/>
      <c r="AZ131" s="71"/>
      <c r="BA131" s="71"/>
      <c r="BB131" s="71"/>
    </row>
    <row r="132" spans="1:54" s="70" customFormat="1" ht="11.25" customHeight="1" x14ac:dyDescent="0.2">
      <c r="A132" s="130"/>
      <c r="B132" s="91" t="s">
        <v>290</v>
      </c>
      <c r="C132" s="91"/>
      <c r="D132" s="91"/>
      <c r="E132" s="509"/>
      <c r="F132" s="91"/>
      <c r="G132" s="95"/>
      <c r="H132" s="474" t="s">
        <v>294</v>
      </c>
      <c r="I132" s="376" t="s">
        <v>294</v>
      </c>
      <c r="J132" s="376" t="s">
        <v>294</v>
      </c>
      <c r="K132" s="376" t="s">
        <v>294</v>
      </c>
      <c r="L132" s="376" t="s">
        <v>294</v>
      </c>
      <c r="M132" s="376" t="s">
        <v>294</v>
      </c>
      <c r="N132" s="376" t="s">
        <v>294</v>
      </c>
      <c r="O132" s="376" t="s">
        <v>294</v>
      </c>
      <c r="P132" s="376" t="s">
        <v>294</v>
      </c>
      <c r="Q132" s="376" t="s">
        <v>294</v>
      </c>
      <c r="R132" s="376" t="s">
        <v>294</v>
      </c>
      <c r="S132" s="376" t="s">
        <v>294</v>
      </c>
      <c r="T132" s="376" t="s">
        <v>294</v>
      </c>
      <c r="U132" s="376" t="s">
        <v>294</v>
      </c>
      <c r="V132" s="376" t="s">
        <v>294</v>
      </c>
      <c r="W132" s="376" t="s">
        <v>294</v>
      </c>
      <c r="X132" s="376" t="s">
        <v>294</v>
      </c>
      <c r="Y132" s="376" t="s">
        <v>294</v>
      </c>
      <c r="Z132" s="376" t="s">
        <v>294</v>
      </c>
      <c r="AA132" s="376" t="s">
        <v>294</v>
      </c>
      <c r="AB132" s="376" t="s">
        <v>294</v>
      </c>
      <c r="AC132" s="376" t="s">
        <v>294</v>
      </c>
      <c r="AD132" s="376" t="s">
        <v>294</v>
      </c>
      <c r="AE132" s="376" t="s">
        <v>294</v>
      </c>
      <c r="AF132" s="376" t="s">
        <v>294</v>
      </c>
      <c r="AG132" s="376" t="s">
        <v>294</v>
      </c>
      <c r="AH132" s="376" t="s">
        <v>294</v>
      </c>
      <c r="AI132" s="376" t="s">
        <v>294</v>
      </c>
      <c r="AJ132" s="376" t="s">
        <v>294</v>
      </c>
      <c r="AK132" s="376" t="s">
        <v>294</v>
      </c>
      <c r="AL132" s="376" t="s">
        <v>294</v>
      </c>
      <c r="AM132" s="376" t="s">
        <v>294</v>
      </c>
      <c r="AN132" s="376" t="s">
        <v>294</v>
      </c>
      <c r="AO132" s="376" t="s">
        <v>294</v>
      </c>
      <c r="AP132" s="376" t="s">
        <v>294</v>
      </c>
      <c r="AQ132" s="376" t="s">
        <v>294</v>
      </c>
      <c r="AR132" s="376" t="s">
        <v>294</v>
      </c>
      <c r="AS132" s="376" t="s">
        <v>294</v>
      </c>
      <c r="AT132" s="376" t="s">
        <v>294</v>
      </c>
      <c r="AU132" s="376" t="s">
        <v>294</v>
      </c>
      <c r="AV132" s="376" t="s">
        <v>294</v>
      </c>
      <c r="AW132" s="376" t="s">
        <v>294</v>
      </c>
      <c r="AY132" s="71"/>
      <c r="AZ132" s="71"/>
      <c r="BA132" s="71"/>
      <c r="BB132" s="71"/>
    </row>
    <row r="133" spans="1:54" s="70" customFormat="1" ht="11.25" customHeight="1" x14ac:dyDescent="0.2">
      <c r="A133" s="130"/>
      <c r="E133" s="511"/>
      <c r="G133" s="90"/>
      <c r="H133" s="129"/>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Y133" s="71"/>
      <c r="AZ133" s="71"/>
      <c r="BA133" s="71"/>
      <c r="BB133" s="71"/>
    </row>
    <row r="134" spans="1:54" s="70" customFormat="1" ht="11.25" customHeight="1" x14ac:dyDescent="0.2">
      <c r="A134" s="130"/>
      <c r="B134" s="68" t="s">
        <v>356</v>
      </c>
      <c r="C134" s="461"/>
      <c r="D134" s="461"/>
      <c r="E134" s="512"/>
      <c r="F134" s="461"/>
      <c r="G134" s="462"/>
      <c r="H134" s="463"/>
      <c r="I134" s="464"/>
      <c r="J134" s="464"/>
      <c r="K134" s="464"/>
      <c r="L134" s="464"/>
      <c r="M134" s="464"/>
      <c r="N134" s="464"/>
      <c r="O134" s="464"/>
      <c r="P134" s="464"/>
      <c r="Q134" s="464"/>
      <c r="R134" s="464"/>
      <c r="S134" s="464"/>
      <c r="T134" s="464"/>
      <c r="U134" s="464"/>
      <c r="V134" s="464"/>
      <c r="W134" s="464"/>
      <c r="X134" s="464"/>
      <c r="Y134" s="464"/>
      <c r="Z134" s="464"/>
      <c r="AA134" s="464"/>
      <c r="AB134" s="464"/>
      <c r="AC134" s="464"/>
      <c r="AD134" s="464"/>
      <c r="AE134" s="464"/>
      <c r="AF134" s="464"/>
      <c r="AG134" s="464"/>
      <c r="AH134" s="464"/>
      <c r="AI134" s="464"/>
      <c r="AJ134" s="464"/>
      <c r="AK134" s="464"/>
      <c r="AL134" s="464"/>
      <c r="AM134" s="464"/>
      <c r="AN134" s="464"/>
      <c r="AO134" s="464"/>
      <c r="AP134" s="464"/>
      <c r="AQ134" s="464"/>
      <c r="AR134" s="464"/>
      <c r="AS134" s="464"/>
      <c r="AT134" s="464"/>
      <c r="AU134" s="464"/>
      <c r="AV134" s="464"/>
      <c r="AW134" s="464"/>
      <c r="AY134" s="464"/>
      <c r="AZ134" s="464"/>
      <c r="BA134" s="464"/>
      <c r="BB134" s="464"/>
    </row>
    <row r="135" spans="1:54" s="70" customFormat="1" ht="11.25" customHeight="1" x14ac:dyDescent="0.2">
      <c r="A135" s="130"/>
      <c r="B135" s="465" t="s">
        <v>287</v>
      </c>
      <c r="C135" s="466"/>
      <c r="D135" s="466"/>
      <c r="E135" s="513"/>
      <c r="F135" s="466"/>
      <c r="G135" s="466"/>
      <c r="H135" s="126"/>
      <c r="I135" s="467"/>
      <c r="J135" s="467"/>
      <c r="K135" s="467"/>
      <c r="L135" s="467"/>
      <c r="M135" s="467"/>
      <c r="N135" s="467"/>
      <c r="O135" s="467"/>
      <c r="P135" s="467"/>
      <c r="Q135" s="467"/>
      <c r="R135" s="467"/>
      <c r="S135" s="467"/>
      <c r="T135" s="467"/>
      <c r="U135" s="467"/>
      <c r="V135" s="467"/>
      <c r="W135" s="467"/>
      <c r="X135" s="467"/>
      <c r="Y135" s="467"/>
      <c r="Z135" s="467"/>
      <c r="AA135" s="467"/>
      <c r="AB135" s="467"/>
      <c r="AC135" s="467"/>
      <c r="AD135" s="467"/>
      <c r="AE135" s="467"/>
      <c r="AF135" s="467"/>
      <c r="AG135" s="467"/>
      <c r="AH135" s="467"/>
      <c r="AI135" s="467"/>
      <c r="AJ135" s="467"/>
      <c r="AK135" s="467"/>
      <c r="AL135" s="467"/>
      <c r="AM135" s="467"/>
      <c r="AN135" s="467"/>
      <c r="AO135" s="467"/>
      <c r="AP135" s="467"/>
      <c r="AQ135" s="467"/>
      <c r="AR135" s="467"/>
      <c r="AS135" s="467"/>
      <c r="AT135" s="467"/>
      <c r="AU135" s="467"/>
      <c r="AV135" s="467"/>
      <c r="AW135" s="467"/>
      <c r="AY135" s="467"/>
      <c r="AZ135" s="467"/>
      <c r="BA135" s="467"/>
      <c r="BB135" s="467"/>
    </row>
    <row r="136" spans="1:54" s="70" customFormat="1" ht="11.25" customHeight="1" x14ac:dyDescent="0.2">
      <c r="A136" s="130"/>
      <c r="B136" s="70" t="s">
        <v>356</v>
      </c>
      <c r="D136" s="70" t="s">
        <v>363</v>
      </c>
      <c r="E136" s="511"/>
      <c r="G136" s="90"/>
      <c r="H136" s="127">
        <v>0</v>
      </c>
      <c r="I136" s="128">
        <v>2500</v>
      </c>
      <c r="J136" s="135">
        <v>2550</v>
      </c>
      <c r="K136" s="135">
        <v>2601</v>
      </c>
      <c r="L136" s="135">
        <v>2653.02</v>
      </c>
      <c r="M136" s="135">
        <v>2706.0803999999998</v>
      </c>
      <c r="N136" s="135">
        <v>2760.2020079999998</v>
      </c>
      <c r="O136" s="135">
        <v>2815.40604816</v>
      </c>
      <c r="P136" s="135">
        <v>2871.7141691232</v>
      </c>
      <c r="Q136" s="135">
        <v>2929.148452505664</v>
      </c>
      <c r="R136" s="135">
        <v>2987.7314215557772</v>
      </c>
      <c r="S136" s="135">
        <v>3047.4860499868928</v>
      </c>
      <c r="T136" s="135">
        <v>3108.4357709866308</v>
      </c>
      <c r="U136" s="135">
        <v>3170.6044864063633</v>
      </c>
      <c r="V136" s="135">
        <v>3234.0165761344906</v>
      </c>
      <c r="W136" s="135">
        <v>3298.6969076571804</v>
      </c>
      <c r="X136" s="135">
        <v>3364.670845810324</v>
      </c>
      <c r="Y136" s="135">
        <v>3431.9642627265307</v>
      </c>
      <c r="Z136" s="135">
        <v>3500.6035479810612</v>
      </c>
      <c r="AA136" s="135">
        <v>3570.6156189406825</v>
      </c>
      <c r="AB136" s="135">
        <v>3642.027931319496</v>
      </c>
      <c r="AC136" s="135">
        <v>3714.8684899458858</v>
      </c>
      <c r="AD136" s="135">
        <v>3789.1658597448036</v>
      </c>
      <c r="AE136" s="135">
        <v>3864.9491769396996</v>
      </c>
      <c r="AF136" s="135">
        <v>3942.2481604784934</v>
      </c>
      <c r="AG136" s="135">
        <v>4021.0931236880633</v>
      </c>
      <c r="AH136" s="135">
        <v>4101.5149861618247</v>
      </c>
      <c r="AI136" s="135">
        <v>4183.5452858850613</v>
      </c>
      <c r="AJ136" s="135">
        <v>4267.2161916027626</v>
      </c>
      <c r="AK136" s="135">
        <v>4352.5605154348177</v>
      </c>
      <c r="AL136" s="135">
        <v>4439.6117257435144</v>
      </c>
      <c r="AM136" s="135">
        <v>4528.4039602583844</v>
      </c>
      <c r="AN136" s="135">
        <v>4618.9720394635524</v>
      </c>
      <c r="AO136" s="135">
        <v>4711.3514802528234</v>
      </c>
      <c r="AP136" s="135">
        <v>4805.5785098578799</v>
      </c>
      <c r="AQ136" s="135">
        <v>4901.6900800550375</v>
      </c>
      <c r="AR136" s="135">
        <v>4999.7238816561385</v>
      </c>
      <c r="AS136" s="135">
        <v>5099.7183592892616</v>
      </c>
      <c r="AT136" s="135">
        <v>5201.712726475047</v>
      </c>
      <c r="AU136" s="135">
        <v>5305.7469810045477</v>
      </c>
      <c r="AV136" s="135">
        <v>5411.8619206246385</v>
      </c>
      <c r="AW136" s="135">
        <v>5520.0991590371314</v>
      </c>
      <c r="AY136" s="71"/>
      <c r="AZ136" s="71"/>
      <c r="BA136" s="71"/>
      <c r="BB136" s="71">
        <v>-2500</v>
      </c>
    </row>
    <row r="137" spans="1:54" s="70" customFormat="1" ht="11.25" customHeight="1" x14ac:dyDescent="0.2">
      <c r="A137" s="130"/>
      <c r="B137" s="70" t="s">
        <v>356</v>
      </c>
      <c r="E137" s="511"/>
      <c r="G137" s="90"/>
      <c r="H137" s="127">
        <v>0</v>
      </c>
      <c r="I137" s="128">
        <v>0</v>
      </c>
      <c r="J137" s="135">
        <v>0</v>
      </c>
      <c r="K137" s="135">
        <v>0</v>
      </c>
      <c r="L137" s="135">
        <v>0</v>
      </c>
      <c r="M137" s="135">
        <v>0</v>
      </c>
      <c r="N137" s="135">
        <v>0</v>
      </c>
      <c r="O137" s="135">
        <v>0</v>
      </c>
      <c r="P137" s="135">
        <v>0</v>
      </c>
      <c r="Q137" s="135">
        <v>0</v>
      </c>
      <c r="R137" s="135">
        <v>0</v>
      </c>
      <c r="S137" s="135">
        <v>0</v>
      </c>
      <c r="T137" s="135">
        <v>0</v>
      </c>
      <c r="U137" s="135">
        <v>0</v>
      </c>
      <c r="V137" s="135">
        <v>0</v>
      </c>
      <c r="W137" s="135">
        <v>0</v>
      </c>
      <c r="X137" s="135">
        <v>0</v>
      </c>
      <c r="Y137" s="135">
        <v>0</v>
      </c>
      <c r="Z137" s="135">
        <v>0</v>
      </c>
      <c r="AA137" s="135">
        <v>0</v>
      </c>
      <c r="AB137" s="135">
        <v>0</v>
      </c>
      <c r="AC137" s="135">
        <v>0</v>
      </c>
      <c r="AD137" s="135">
        <v>0</v>
      </c>
      <c r="AE137" s="135">
        <v>0</v>
      </c>
      <c r="AF137" s="135">
        <v>0</v>
      </c>
      <c r="AG137" s="135">
        <v>0</v>
      </c>
      <c r="AH137" s="135">
        <v>0</v>
      </c>
      <c r="AI137" s="135">
        <v>0</v>
      </c>
      <c r="AJ137" s="135">
        <v>0</v>
      </c>
      <c r="AK137" s="135">
        <v>0</v>
      </c>
      <c r="AL137" s="135">
        <v>0</v>
      </c>
      <c r="AM137" s="135">
        <v>0</v>
      </c>
      <c r="AN137" s="135">
        <v>0</v>
      </c>
      <c r="AO137" s="135">
        <v>0</v>
      </c>
      <c r="AP137" s="135">
        <v>0</v>
      </c>
      <c r="AQ137" s="135">
        <v>0</v>
      </c>
      <c r="AR137" s="135">
        <v>0</v>
      </c>
      <c r="AS137" s="135">
        <v>0</v>
      </c>
      <c r="AT137" s="135">
        <v>0</v>
      </c>
      <c r="AU137" s="135">
        <v>0</v>
      </c>
      <c r="AV137" s="135">
        <v>0</v>
      </c>
      <c r="AW137" s="135">
        <v>0</v>
      </c>
      <c r="AY137" s="71"/>
      <c r="AZ137" s="71"/>
      <c r="BA137" s="71"/>
      <c r="BB137" s="71">
        <v>0</v>
      </c>
    </row>
    <row r="138" spans="1:54" s="70" customFormat="1" ht="11.25" customHeight="1" x14ac:dyDescent="0.2">
      <c r="A138" s="130"/>
      <c r="B138" s="91" t="s">
        <v>288</v>
      </c>
      <c r="C138" s="91"/>
      <c r="D138" s="91"/>
      <c r="E138" s="509"/>
      <c r="F138" s="91"/>
      <c r="G138" s="95"/>
      <c r="H138" s="468"/>
      <c r="I138" s="469"/>
      <c r="J138" s="469"/>
      <c r="K138" s="469"/>
      <c r="L138" s="469"/>
      <c r="M138" s="469"/>
      <c r="N138" s="469"/>
      <c r="O138" s="469"/>
      <c r="P138" s="469"/>
      <c r="Q138" s="469"/>
      <c r="R138" s="469"/>
      <c r="S138" s="469"/>
      <c r="T138" s="469"/>
      <c r="U138" s="469"/>
      <c r="V138" s="469"/>
      <c r="W138" s="469"/>
      <c r="X138" s="469"/>
      <c r="Y138" s="469"/>
      <c r="Z138" s="469"/>
      <c r="AA138" s="469"/>
      <c r="AB138" s="469"/>
      <c r="AC138" s="469"/>
      <c r="AD138" s="469"/>
      <c r="AE138" s="469"/>
      <c r="AF138" s="469"/>
      <c r="AG138" s="469"/>
      <c r="AH138" s="469"/>
      <c r="AI138" s="469"/>
      <c r="AJ138" s="469"/>
      <c r="AK138" s="469"/>
      <c r="AL138" s="469"/>
      <c r="AM138" s="469"/>
      <c r="AN138" s="469"/>
      <c r="AO138" s="469"/>
      <c r="AP138" s="469"/>
      <c r="AQ138" s="469"/>
      <c r="AR138" s="469"/>
      <c r="AS138" s="469"/>
      <c r="AT138" s="469"/>
      <c r="AU138" s="469"/>
      <c r="AV138" s="469"/>
      <c r="AW138" s="469"/>
      <c r="AY138" s="71"/>
      <c r="AZ138" s="71"/>
      <c r="BA138" s="71"/>
      <c r="BB138" s="71"/>
    </row>
    <row r="139" spans="1:54" s="70" customFormat="1" ht="11.25" customHeight="1" x14ac:dyDescent="0.2">
      <c r="A139" s="130"/>
      <c r="B139" s="470" t="s">
        <v>289</v>
      </c>
      <c r="C139" s="470"/>
      <c r="D139" s="470"/>
      <c r="E139" s="510"/>
      <c r="F139" s="470"/>
      <c r="G139" s="471"/>
      <c r="H139" s="472">
        <v>0</v>
      </c>
      <c r="I139" s="473">
        <v>0</v>
      </c>
      <c r="J139" s="473">
        <v>0</v>
      </c>
      <c r="K139" s="473">
        <v>0</v>
      </c>
      <c r="L139" s="473">
        <v>0</v>
      </c>
      <c r="M139" s="473">
        <v>0</v>
      </c>
      <c r="N139" s="473">
        <v>0</v>
      </c>
      <c r="O139" s="473">
        <v>0</v>
      </c>
      <c r="P139" s="473">
        <v>0</v>
      </c>
      <c r="Q139" s="473">
        <v>0</v>
      </c>
      <c r="R139" s="473">
        <v>0</v>
      </c>
      <c r="S139" s="473">
        <v>0</v>
      </c>
      <c r="T139" s="473">
        <v>0</v>
      </c>
      <c r="U139" s="473">
        <v>0</v>
      </c>
      <c r="V139" s="473">
        <v>0</v>
      </c>
      <c r="W139" s="473">
        <v>0</v>
      </c>
      <c r="X139" s="473">
        <v>0</v>
      </c>
      <c r="Y139" s="473">
        <v>0</v>
      </c>
      <c r="Z139" s="473">
        <v>0</v>
      </c>
      <c r="AA139" s="473">
        <v>0</v>
      </c>
      <c r="AB139" s="473">
        <v>0</v>
      </c>
      <c r="AC139" s="473">
        <v>0</v>
      </c>
      <c r="AD139" s="473">
        <v>0</v>
      </c>
      <c r="AE139" s="473">
        <v>0</v>
      </c>
      <c r="AF139" s="473">
        <v>0</v>
      </c>
      <c r="AG139" s="473">
        <v>0</v>
      </c>
      <c r="AH139" s="473">
        <v>0</v>
      </c>
      <c r="AI139" s="473">
        <v>0</v>
      </c>
      <c r="AJ139" s="473">
        <v>0</v>
      </c>
      <c r="AK139" s="473">
        <v>0</v>
      </c>
      <c r="AL139" s="473">
        <v>0</v>
      </c>
      <c r="AM139" s="473">
        <v>0</v>
      </c>
      <c r="AN139" s="473">
        <v>0</v>
      </c>
      <c r="AO139" s="473">
        <v>0</v>
      </c>
      <c r="AP139" s="473">
        <v>0</v>
      </c>
      <c r="AQ139" s="473">
        <v>0</v>
      </c>
      <c r="AR139" s="473">
        <v>0</v>
      </c>
      <c r="AS139" s="473">
        <v>0</v>
      </c>
      <c r="AT139" s="473">
        <v>0</v>
      </c>
      <c r="AU139" s="473">
        <v>0</v>
      </c>
      <c r="AV139" s="473">
        <v>0</v>
      </c>
      <c r="AW139" s="473">
        <v>0</v>
      </c>
      <c r="AY139" s="71"/>
      <c r="AZ139" s="71"/>
      <c r="BA139" s="71"/>
      <c r="BB139" s="71"/>
    </row>
    <row r="140" spans="1:54" s="70" customFormat="1" ht="11.25" customHeight="1" x14ac:dyDescent="0.2">
      <c r="A140" s="130"/>
      <c r="B140" s="91" t="s">
        <v>290</v>
      </c>
      <c r="C140" s="91"/>
      <c r="D140" s="91"/>
      <c r="E140" s="509"/>
      <c r="F140" s="91"/>
      <c r="G140" s="95"/>
      <c r="H140" s="474" t="s">
        <v>294</v>
      </c>
      <c r="I140" s="376" t="s">
        <v>294</v>
      </c>
      <c r="J140" s="376" t="s">
        <v>294</v>
      </c>
      <c r="K140" s="376" t="s">
        <v>294</v>
      </c>
      <c r="L140" s="376" t="s">
        <v>294</v>
      </c>
      <c r="M140" s="376" t="s">
        <v>294</v>
      </c>
      <c r="N140" s="376" t="s">
        <v>294</v>
      </c>
      <c r="O140" s="376" t="s">
        <v>294</v>
      </c>
      <c r="P140" s="376" t="s">
        <v>294</v>
      </c>
      <c r="Q140" s="376" t="s">
        <v>294</v>
      </c>
      <c r="R140" s="376" t="s">
        <v>294</v>
      </c>
      <c r="S140" s="376" t="s">
        <v>294</v>
      </c>
      <c r="T140" s="376" t="s">
        <v>294</v>
      </c>
      <c r="U140" s="376" t="s">
        <v>294</v>
      </c>
      <c r="V140" s="376" t="s">
        <v>294</v>
      </c>
      <c r="W140" s="376" t="s">
        <v>294</v>
      </c>
      <c r="X140" s="376" t="s">
        <v>294</v>
      </c>
      <c r="Y140" s="376" t="s">
        <v>294</v>
      </c>
      <c r="Z140" s="376" t="s">
        <v>294</v>
      </c>
      <c r="AA140" s="376" t="s">
        <v>294</v>
      </c>
      <c r="AB140" s="376" t="s">
        <v>294</v>
      </c>
      <c r="AC140" s="376" t="s">
        <v>294</v>
      </c>
      <c r="AD140" s="376" t="s">
        <v>294</v>
      </c>
      <c r="AE140" s="376" t="s">
        <v>294</v>
      </c>
      <c r="AF140" s="376" t="s">
        <v>294</v>
      </c>
      <c r="AG140" s="376" t="s">
        <v>294</v>
      </c>
      <c r="AH140" s="376" t="s">
        <v>294</v>
      </c>
      <c r="AI140" s="376" t="s">
        <v>294</v>
      </c>
      <c r="AJ140" s="376" t="s">
        <v>294</v>
      </c>
      <c r="AK140" s="376" t="s">
        <v>294</v>
      </c>
      <c r="AL140" s="376" t="s">
        <v>294</v>
      </c>
      <c r="AM140" s="376" t="s">
        <v>294</v>
      </c>
      <c r="AN140" s="376" t="s">
        <v>294</v>
      </c>
      <c r="AO140" s="376" t="s">
        <v>294</v>
      </c>
      <c r="AP140" s="376" t="s">
        <v>294</v>
      </c>
      <c r="AQ140" s="376" t="s">
        <v>294</v>
      </c>
      <c r="AR140" s="376" t="s">
        <v>294</v>
      </c>
      <c r="AS140" s="376" t="s">
        <v>294</v>
      </c>
      <c r="AT140" s="376" t="s">
        <v>294</v>
      </c>
      <c r="AU140" s="376" t="s">
        <v>294</v>
      </c>
      <c r="AV140" s="376" t="s">
        <v>294</v>
      </c>
      <c r="AW140" s="376" t="s">
        <v>294</v>
      </c>
      <c r="AY140" s="71"/>
      <c r="AZ140" s="71"/>
      <c r="BA140" s="71"/>
      <c r="BB140" s="71"/>
    </row>
    <row r="141" spans="1:54" s="70" customFormat="1" ht="11.25" customHeight="1" x14ac:dyDescent="0.2">
      <c r="A141" s="130"/>
      <c r="E141" s="511"/>
      <c r="G141" s="90"/>
      <c r="H141" s="129"/>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Y141" s="71"/>
      <c r="AZ141" s="71"/>
      <c r="BA141" s="71"/>
      <c r="BB141" s="71"/>
    </row>
    <row r="142" spans="1:54" s="70" customFormat="1" ht="11.25" customHeight="1" x14ac:dyDescent="0.2">
      <c r="A142" s="130"/>
      <c r="B142" s="68" t="s">
        <v>245</v>
      </c>
      <c r="C142" s="461"/>
      <c r="D142" s="461"/>
      <c r="E142" s="512"/>
      <c r="F142" s="461"/>
      <c r="G142" s="462"/>
      <c r="H142" s="463"/>
      <c r="I142" s="464"/>
      <c r="J142" s="464"/>
      <c r="K142" s="464"/>
      <c r="L142" s="464"/>
      <c r="M142" s="464"/>
      <c r="N142" s="464"/>
      <c r="O142" s="464"/>
      <c r="P142" s="464"/>
      <c r="Q142" s="464"/>
      <c r="R142" s="464"/>
      <c r="S142" s="464"/>
      <c r="T142" s="464"/>
      <c r="U142" s="464"/>
      <c r="V142" s="464"/>
      <c r="W142" s="464"/>
      <c r="X142" s="464"/>
      <c r="Y142" s="464"/>
      <c r="Z142" s="464"/>
      <c r="AA142" s="464"/>
      <c r="AB142" s="464"/>
      <c r="AC142" s="464"/>
      <c r="AD142" s="464"/>
      <c r="AE142" s="464"/>
      <c r="AF142" s="464"/>
      <c r="AG142" s="464"/>
      <c r="AH142" s="464"/>
      <c r="AI142" s="464"/>
      <c r="AJ142" s="464"/>
      <c r="AK142" s="464"/>
      <c r="AL142" s="464"/>
      <c r="AM142" s="464"/>
      <c r="AN142" s="464"/>
      <c r="AO142" s="464"/>
      <c r="AP142" s="464"/>
      <c r="AQ142" s="464"/>
      <c r="AR142" s="464"/>
      <c r="AS142" s="464"/>
      <c r="AT142" s="464"/>
      <c r="AU142" s="464"/>
      <c r="AV142" s="464"/>
      <c r="AW142" s="464"/>
      <c r="AY142" s="464"/>
      <c r="AZ142" s="464"/>
      <c r="BA142" s="464"/>
      <c r="BB142" s="464"/>
    </row>
    <row r="143" spans="1:54" s="70" customFormat="1" ht="11.25" customHeight="1" x14ac:dyDescent="0.2">
      <c r="A143" s="130"/>
      <c r="B143" s="465" t="s">
        <v>287</v>
      </c>
      <c r="C143" s="466"/>
      <c r="D143" s="466"/>
      <c r="E143" s="513"/>
      <c r="F143" s="466"/>
      <c r="G143" s="466"/>
      <c r="H143" s="126"/>
      <c r="I143" s="467"/>
      <c r="J143" s="467"/>
      <c r="K143" s="467"/>
      <c r="L143" s="467"/>
      <c r="M143" s="467"/>
      <c r="N143" s="467"/>
      <c r="O143" s="467"/>
      <c r="P143" s="467"/>
      <c r="Q143" s="467"/>
      <c r="R143" s="467"/>
      <c r="S143" s="467"/>
      <c r="T143" s="467"/>
      <c r="U143" s="467"/>
      <c r="V143" s="467"/>
      <c r="W143" s="467"/>
      <c r="X143" s="467"/>
      <c r="Y143" s="467"/>
      <c r="Z143" s="467"/>
      <c r="AA143" s="467"/>
      <c r="AB143" s="467"/>
      <c r="AC143" s="467"/>
      <c r="AD143" s="467"/>
      <c r="AE143" s="467"/>
      <c r="AF143" s="467"/>
      <c r="AG143" s="467"/>
      <c r="AH143" s="467"/>
      <c r="AI143" s="467"/>
      <c r="AJ143" s="467"/>
      <c r="AK143" s="467"/>
      <c r="AL143" s="467"/>
      <c r="AM143" s="467"/>
      <c r="AN143" s="467"/>
      <c r="AO143" s="467"/>
      <c r="AP143" s="467"/>
      <c r="AQ143" s="467"/>
      <c r="AR143" s="467"/>
      <c r="AS143" s="467"/>
      <c r="AT143" s="467"/>
      <c r="AU143" s="467"/>
      <c r="AV143" s="467"/>
      <c r="AW143" s="467"/>
      <c r="AY143" s="467"/>
      <c r="AZ143" s="467"/>
      <c r="BA143" s="467"/>
      <c r="BB143" s="467"/>
    </row>
    <row r="144" spans="1:54" s="70" customFormat="1" ht="11.25" customHeight="1" x14ac:dyDescent="0.2">
      <c r="A144" s="130"/>
      <c r="B144" s="70" t="s">
        <v>357</v>
      </c>
      <c r="C144" s="514" t="s">
        <v>428</v>
      </c>
      <c r="D144" s="514" t="s">
        <v>429</v>
      </c>
      <c r="E144" s="506">
        <v>1</v>
      </c>
      <c r="G144" s="90">
        <v>101846.39999999999</v>
      </c>
      <c r="H144" s="127">
        <v>98880</v>
      </c>
      <c r="I144" s="515">
        <v>85000</v>
      </c>
      <c r="J144" s="128">
        <v>86700</v>
      </c>
      <c r="K144" s="128">
        <v>88434</v>
      </c>
      <c r="L144" s="128">
        <v>90202.680000000008</v>
      </c>
      <c r="M144" s="128">
        <v>92006.733600000007</v>
      </c>
      <c r="N144" s="128">
        <v>93846.868272000007</v>
      </c>
      <c r="O144" s="128">
        <v>95723.805637440004</v>
      </c>
      <c r="P144" s="128">
        <v>97638.281750188806</v>
      </c>
      <c r="Q144" s="128">
        <v>99591.047385192578</v>
      </c>
      <c r="R144" s="128">
        <v>101582.86833289643</v>
      </c>
      <c r="S144" s="128">
        <v>103614.52569955436</v>
      </c>
      <c r="T144" s="128">
        <v>105686.81621354545</v>
      </c>
      <c r="U144" s="128">
        <v>107800.55253781636</v>
      </c>
      <c r="V144" s="128">
        <v>109956.56358857268</v>
      </c>
      <c r="W144" s="128">
        <v>112155.69486034414</v>
      </c>
      <c r="X144" s="128">
        <v>114398.80875755103</v>
      </c>
      <c r="Y144" s="128">
        <v>116686.78493270205</v>
      </c>
      <c r="Z144" s="128">
        <v>119020.52063135609</v>
      </c>
      <c r="AA144" s="128">
        <v>121400.93104398322</v>
      </c>
      <c r="AB144" s="128">
        <v>123828.94966486288</v>
      </c>
      <c r="AC144" s="128">
        <v>126305.52865816014</v>
      </c>
      <c r="AD144" s="128">
        <v>128831.63923132334</v>
      </c>
      <c r="AE144" s="128">
        <v>131408.2720159498</v>
      </c>
      <c r="AF144" s="128">
        <v>134036.43745626879</v>
      </c>
      <c r="AG144" s="128">
        <v>136717.16620539417</v>
      </c>
      <c r="AH144" s="128">
        <v>139451.50952950204</v>
      </c>
      <c r="AI144" s="128">
        <v>142240.53972009209</v>
      </c>
      <c r="AJ144" s="128">
        <v>145085.35051449394</v>
      </c>
      <c r="AK144" s="128">
        <v>147987.05752478383</v>
      </c>
      <c r="AL144" s="128">
        <v>150946.79867527951</v>
      </c>
      <c r="AM144" s="128">
        <v>153965.73464878512</v>
      </c>
      <c r="AN144" s="128">
        <v>157045.04934176081</v>
      </c>
      <c r="AO144" s="128">
        <v>160185.95032859602</v>
      </c>
      <c r="AP144" s="128">
        <v>163389.66933516794</v>
      </c>
      <c r="AQ144" s="128">
        <v>166657.4627218713</v>
      </c>
      <c r="AR144" s="128">
        <v>169990.61197630872</v>
      </c>
      <c r="AS144" s="128">
        <v>173390.42421583491</v>
      </c>
      <c r="AT144" s="128">
        <v>176858.2327001516</v>
      </c>
      <c r="AU144" s="128">
        <v>180395.39735415464</v>
      </c>
      <c r="AV144" s="128">
        <v>184003.30530123773</v>
      </c>
      <c r="AW144" s="128">
        <v>187683.37140726249</v>
      </c>
      <c r="AY144" s="71"/>
      <c r="AZ144" s="71"/>
      <c r="BA144" s="71"/>
      <c r="BB144" s="71">
        <v>-85000</v>
      </c>
    </row>
    <row r="145" spans="1:54" s="70" customFormat="1" ht="11.25" customHeight="1" x14ac:dyDescent="0.2">
      <c r="A145" s="130"/>
      <c r="B145" s="70" t="s">
        <v>357</v>
      </c>
      <c r="C145" s="70" t="s">
        <v>430</v>
      </c>
      <c r="D145" s="70" t="s">
        <v>431</v>
      </c>
      <c r="E145" s="506">
        <v>1</v>
      </c>
      <c r="G145" s="90">
        <v>71560.28</v>
      </c>
      <c r="H145" s="127">
        <v>69476</v>
      </c>
      <c r="I145" s="507">
        <v>71560.28</v>
      </c>
      <c r="J145" s="128">
        <v>72991.4856</v>
      </c>
      <c r="K145" s="128">
        <v>74451.315312000006</v>
      </c>
      <c r="L145" s="128">
        <v>75940.341618240011</v>
      </c>
      <c r="M145" s="128">
        <v>77459.148450604815</v>
      </c>
      <c r="N145" s="128">
        <v>79008.331419616909</v>
      </c>
      <c r="O145" s="128">
        <v>80588.498048009249</v>
      </c>
      <c r="P145" s="128">
        <v>82200.268008969433</v>
      </c>
      <c r="Q145" s="128">
        <v>83844.273369148825</v>
      </c>
      <c r="R145" s="128">
        <v>85521.158836531802</v>
      </c>
      <c r="S145" s="128">
        <v>87231.582013262436</v>
      </c>
      <c r="T145" s="128">
        <v>88976.21365352768</v>
      </c>
      <c r="U145" s="128">
        <v>90755.737926598231</v>
      </c>
      <c r="V145" s="128">
        <v>92570.852685130201</v>
      </c>
      <c r="W145" s="128">
        <v>94422.269738832809</v>
      </c>
      <c r="X145" s="128">
        <v>96310.715133609468</v>
      </c>
      <c r="Y145" s="128">
        <v>98236.929436281658</v>
      </c>
      <c r="Z145" s="128">
        <v>100201.6680250073</v>
      </c>
      <c r="AA145" s="128">
        <v>102205.70138550745</v>
      </c>
      <c r="AB145" s="128">
        <v>104249.8154132176</v>
      </c>
      <c r="AC145" s="128">
        <v>106334.81172148195</v>
      </c>
      <c r="AD145" s="128">
        <v>108461.5079559116</v>
      </c>
      <c r="AE145" s="128">
        <v>110630.73811502983</v>
      </c>
      <c r="AF145" s="128">
        <v>112843.35287733043</v>
      </c>
      <c r="AG145" s="128">
        <v>115100.21993487704</v>
      </c>
      <c r="AH145" s="128">
        <v>117402.22433357457</v>
      </c>
      <c r="AI145" s="128">
        <v>119750.26882024607</v>
      </c>
      <c r="AJ145" s="128">
        <v>122145.27419665099</v>
      </c>
      <c r="AK145" s="128">
        <v>124588.17968058401</v>
      </c>
      <c r="AL145" s="128">
        <v>127079.9432741957</v>
      </c>
      <c r="AM145" s="128">
        <v>129621.54213967962</v>
      </c>
      <c r="AN145" s="128">
        <v>132213.97298247321</v>
      </c>
      <c r="AO145" s="128">
        <v>134858.25244212267</v>
      </c>
      <c r="AP145" s="128">
        <v>137555.41749096513</v>
      </c>
      <c r="AQ145" s="128">
        <v>140306.52584078445</v>
      </c>
      <c r="AR145" s="128">
        <v>143112.65635760015</v>
      </c>
      <c r="AS145" s="128">
        <v>145974.90948475216</v>
      </c>
      <c r="AT145" s="128">
        <v>148894.4076744472</v>
      </c>
      <c r="AU145" s="128">
        <v>151872.29582793615</v>
      </c>
      <c r="AV145" s="128">
        <v>154909.74174449488</v>
      </c>
      <c r="AW145" s="128">
        <v>158007.93657938478</v>
      </c>
      <c r="AY145" s="71"/>
      <c r="AZ145" s="71"/>
      <c r="BA145" s="71"/>
      <c r="BB145" s="71">
        <v>-71560.28</v>
      </c>
    </row>
    <row r="146" spans="1:54" s="70" customFormat="1" ht="11.25" customHeight="1" x14ac:dyDescent="0.2">
      <c r="A146" s="130"/>
      <c r="B146" s="70" t="s">
        <v>357</v>
      </c>
      <c r="C146" s="514" t="s">
        <v>432</v>
      </c>
      <c r="D146" s="514" t="s">
        <v>433</v>
      </c>
      <c r="E146" s="506">
        <v>1</v>
      </c>
      <c r="G146" s="90">
        <v>58349.5</v>
      </c>
      <c r="H146" s="127">
        <v>56650</v>
      </c>
      <c r="I146" s="515"/>
      <c r="J146" s="128">
        <v>0</v>
      </c>
      <c r="K146" s="128">
        <v>0</v>
      </c>
      <c r="L146" s="128">
        <v>0</v>
      </c>
      <c r="M146" s="128">
        <v>0</v>
      </c>
      <c r="N146" s="128">
        <v>0</v>
      </c>
      <c r="O146" s="128">
        <v>0</v>
      </c>
      <c r="P146" s="128">
        <v>0</v>
      </c>
      <c r="Q146" s="128">
        <v>0</v>
      </c>
      <c r="R146" s="128">
        <v>0</v>
      </c>
      <c r="S146" s="128">
        <v>0</v>
      </c>
      <c r="T146" s="128">
        <v>0</v>
      </c>
      <c r="U146" s="128">
        <v>0</v>
      </c>
      <c r="V146" s="128">
        <v>0</v>
      </c>
      <c r="W146" s="128">
        <v>0</v>
      </c>
      <c r="X146" s="128">
        <v>0</v>
      </c>
      <c r="Y146" s="128">
        <v>0</v>
      </c>
      <c r="Z146" s="128">
        <v>0</v>
      </c>
      <c r="AA146" s="128">
        <v>0</v>
      </c>
      <c r="AB146" s="128">
        <v>0</v>
      </c>
      <c r="AC146" s="128">
        <v>0</v>
      </c>
      <c r="AD146" s="128">
        <v>0</v>
      </c>
      <c r="AE146" s="128">
        <v>0</v>
      </c>
      <c r="AF146" s="128">
        <v>0</v>
      </c>
      <c r="AG146" s="128">
        <v>0</v>
      </c>
      <c r="AH146" s="128">
        <v>0</v>
      </c>
      <c r="AI146" s="128">
        <v>0</v>
      </c>
      <c r="AJ146" s="128">
        <v>0</v>
      </c>
      <c r="AK146" s="128">
        <v>0</v>
      </c>
      <c r="AL146" s="128">
        <v>0</v>
      </c>
      <c r="AM146" s="128">
        <v>0</v>
      </c>
      <c r="AN146" s="128">
        <v>0</v>
      </c>
      <c r="AO146" s="128">
        <v>0</v>
      </c>
      <c r="AP146" s="128">
        <v>0</v>
      </c>
      <c r="AQ146" s="128">
        <v>0</v>
      </c>
      <c r="AR146" s="128">
        <v>0</v>
      </c>
      <c r="AS146" s="128">
        <v>0</v>
      </c>
      <c r="AT146" s="128">
        <v>0</v>
      </c>
      <c r="AU146" s="128">
        <v>0</v>
      </c>
      <c r="AV146" s="128">
        <v>0</v>
      </c>
      <c r="AW146" s="128">
        <v>0</v>
      </c>
      <c r="AY146" s="71"/>
      <c r="AZ146" s="71"/>
      <c r="BA146" s="71"/>
      <c r="BB146" s="71">
        <v>0</v>
      </c>
    </row>
    <row r="147" spans="1:54" s="70" customFormat="1" ht="11.25" customHeight="1" x14ac:dyDescent="0.2">
      <c r="A147" s="130"/>
      <c r="B147" s="70" t="s">
        <v>245</v>
      </c>
      <c r="C147" s="70" t="s">
        <v>434</v>
      </c>
      <c r="D147" s="70" t="s">
        <v>435</v>
      </c>
      <c r="E147" s="506">
        <v>1</v>
      </c>
      <c r="G147" s="90">
        <v>45320</v>
      </c>
      <c r="H147" s="127">
        <v>42024</v>
      </c>
      <c r="I147" s="507">
        <v>45320</v>
      </c>
      <c r="J147" s="135">
        <v>46226.400000000001</v>
      </c>
      <c r="K147" s="135">
        <v>47150.928</v>
      </c>
      <c r="L147" s="135">
        <v>48093.946560000004</v>
      </c>
      <c r="M147" s="135">
        <v>49055.825491200005</v>
      </c>
      <c r="N147" s="135">
        <v>50036.942001024006</v>
      </c>
      <c r="O147" s="135">
        <v>51037.680841044486</v>
      </c>
      <c r="P147" s="135">
        <v>52058.434457865376</v>
      </c>
      <c r="Q147" s="135">
        <v>53099.603147022688</v>
      </c>
      <c r="R147" s="135">
        <v>54161.595209963139</v>
      </c>
      <c r="S147" s="135">
        <v>55244.827114162406</v>
      </c>
      <c r="T147" s="135">
        <v>56349.723656445654</v>
      </c>
      <c r="U147" s="135">
        <v>57476.718129574569</v>
      </c>
      <c r="V147" s="135">
        <v>58626.252492166059</v>
      </c>
      <c r="W147" s="135">
        <v>59798.777542009382</v>
      </c>
      <c r="X147" s="135">
        <v>60994.753092849569</v>
      </c>
      <c r="Y147" s="135">
        <v>62214.648154706563</v>
      </c>
      <c r="Z147" s="135">
        <v>63458.941117800692</v>
      </c>
      <c r="AA147" s="135">
        <v>64728.119940156706</v>
      </c>
      <c r="AB147" s="135">
        <v>66022.682338959843</v>
      </c>
      <c r="AC147" s="135">
        <v>67343.135985739034</v>
      </c>
      <c r="AD147" s="135">
        <v>68689.998705453821</v>
      </c>
      <c r="AE147" s="135">
        <v>70063.798679562897</v>
      </c>
      <c r="AF147" s="135">
        <v>71465.074653154152</v>
      </c>
      <c r="AG147" s="135">
        <v>72894.376146217241</v>
      </c>
      <c r="AH147" s="135">
        <v>74352.263669141583</v>
      </c>
      <c r="AI147" s="135">
        <v>75839.308942524411</v>
      </c>
      <c r="AJ147" s="135">
        <v>77356.095121374907</v>
      </c>
      <c r="AK147" s="135">
        <v>78903.217023802412</v>
      </c>
      <c r="AL147" s="135">
        <v>80481.28136427846</v>
      </c>
      <c r="AM147" s="135">
        <v>82090.906991564028</v>
      </c>
      <c r="AN147" s="135">
        <v>83732.725131395317</v>
      </c>
      <c r="AO147" s="135">
        <v>85407.379634023222</v>
      </c>
      <c r="AP147" s="135">
        <v>87115.527226703693</v>
      </c>
      <c r="AQ147" s="135">
        <v>88857.83777123777</v>
      </c>
      <c r="AR147" s="135">
        <v>90634.994526662529</v>
      </c>
      <c r="AS147" s="135">
        <v>92447.694417195788</v>
      </c>
      <c r="AT147" s="135">
        <v>94296.648305539711</v>
      </c>
      <c r="AU147" s="135">
        <v>96182.581271650502</v>
      </c>
      <c r="AV147" s="135">
        <v>98106.232897083508</v>
      </c>
      <c r="AW147" s="135">
        <v>100068.35755502518</v>
      </c>
      <c r="AY147" s="71"/>
      <c r="AZ147" s="71"/>
      <c r="BA147" s="71"/>
      <c r="BB147" s="71">
        <v>-45320</v>
      </c>
    </row>
    <row r="148" spans="1:54" s="70" customFormat="1" ht="11.25" customHeight="1" x14ac:dyDescent="0.2">
      <c r="A148" s="130"/>
      <c r="B148" s="70" t="s">
        <v>245</v>
      </c>
      <c r="C148" s="514" t="s">
        <v>436</v>
      </c>
      <c r="D148" s="514" t="s">
        <v>437</v>
      </c>
      <c r="E148" s="506">
        <v>1</v>
      </c>
      <c r="G148" s="90">
        <v>95481</v>
      </c>
      <c r="H148" s="127">
        <v>92700</v>
      </c>
      <c r="I148" s="515">
        <v>85000</v>
      </c>
      <c r="J148" s="135">
        <v>86700</v>
      </c>
      <c r="K148" s="135">
        <v>88434</v>
      </c>
      <c r="L148" s="135">
        <v>90202.680000000008</v>
      </c>
      <c r="M148" s="135">
        <v>92006.733600000007</v>
      </c>
      <c r="N148" s="135">
        <v>93846.868272000007</v>
      </c>
      <c r="O148" s="135">
        <v>95723.805637440004</v>
      </c>
      <c r="P148" s="135">
        <v>97638.281750188806</v>
      </c>
      <c r="Q148" s="135">
        <v>99591.047385192578</v>
      </c>
      <c r="R148" s="135">
        <v>101582.86833289643</v>
      </c>
      <c r="S148" s="135">
        <v>103614.52569955436</v>
      </c>
      <c r="T148" s="135">
        <v>105686.81621354545</v>
      </c>
      <c r="U148" s="135">
        <v>107800.55253781636</v>
      </c>
      <c r="V148" s="135">
        <v>109956.56358857268</v>
      </c>
      <c r="W148" s="135">
        <v>112155.69486034414</v>
      </c>
      <c r="X148" s="135">
        <v>114398.80875755103</v>
      </c>
      <c r="Y148" s="135">
        <v>116686.78493270205</v>
      </c>
      <c r="Z148" s="135">
        <v>119020.52063135609</v>
      </c>
      <c r="AA148" s="135">
        <v>121400.93104398322</v>
      </c>
      <c r="AB148" s="135">
        <v>123828.94966486288</v>
      </c>
      <c r="AC148" s="135">
        <v>126305.52865816014</v>
      </c>
      <c r="AD148" s="135">
        <v>128831.63923132334</v>
      </c>
      <c r="AE148" s="135">
        <v>131408.2720159498</v>
      </c>
      <c r="AF148" s="135">
        <v>134036.43745626879</v>
      </c>
      <c r="AG148" s="135">
        <v>136717.16620539417</v>
      </c>
      <c r="AH148" s="135">
        <v>139451.50952950204</v>
      </c>
      <c r="AI148" s="135">
        <v>142240.53972009209</v>
      </c>
      <c r="AJ148" s="135">
        <v>145085.35051449394</v>
      </c>
      <c r="AK148" s="135">
        <v>147987.05752478383</v>
      </c>
      <c r="AL148" s="135">
        <v>150946.79867527951</v>
      </c>
      <c r="AM148" s="135">
        <v>153965.73464878512</v>
      </c>
      <c r="AN148" s="135">
        <v>157045.04934176081</v>
      </c>
      <c r="AO148" s="135">
        <v>160185.95032859602</v>
      </c>
      <c r="AP148" s="135">
        <v>163389.66933516794</v>
      </c>
      <c r="AQ148" s="135">
        <v>166657.4627218713</v>
      </c>
      <c r="AR148" s="135">
        <v>169990.61197630872</v>
      </c>
      <c r="AS148" s="135">
        <v>173390.42421583491</v>
      </c>
      <c r="AT148" s="135">
        <v>176858.2327001516</v>
      </c>
      <c r="AU148" s="135">
        <v>180395.39735415464</v>
      </c>
      <c r="AV148" s="135">
        <v>184003.30530123773</v>
      </c>
      <c r="AW148" s="135">
        <v>187683.37140726249</v>
      </c>
      <c r="AY148" s="71"/>
      <c r="AZ148" s="71"/>
      <c r="BA148" s="71"/>
      <c r="BB148" s="71">
        <v>-85000</v>
      </c>
    </row>
    <row r="149" spans="1:54" s="70" customFormat="1" ht="11.25" customHeight="1" x14ac:dyDescent="0.2">
      <c r="A149" s="130"/>
      <c r="B149" s="70" t="s">
        <v>245</v>
      </c>
      <c r="C149" s="70" t="s">
        <v>434</v>
      </c>
      <c r="D149" s="70" t="s">
        <v>438</v>
      </c>
      <c r="E149" s="506">
        <v>1</v>
      </c>
      <c r="G149" s="90">
        <v>71400</v>
      </c>
      <c r="H149" s="127">
        <v>70000</v>
      </c>
      <c r="I149" s="128">
        <v>71400</v>
      </c>
      <c r="J149" s="135">
        <v>72828</v>
      </c>
      <c r="K149" s="135">
        <v>74284.56</v>
      </c>
      <c r="L149" s="135">
        <v>75770.251199999999</v>
      </c>
      <c r="M149" s="135">
        <v>77285.656224000006</v>
      </c>
      <c r="N149" s="135">
        <v>78831.369348480002</v>
      </c>
      <c r="O149" s="135">
        <v>80407.996735449604</v>
      </c>
      <c r="P149" s="135">
        <v>82016.156670158598</v>
      </c>
      <c r="Q149" s="135">
        <v>83656.479803561771</v>
      </c>
      <c r="R149" s="135">
        <v>85329.609399633002</v>
      </c>
      <c r="S149" s="135">
        <v>87036.201587625663</v>
      </c>
      <c r="T149" s="135">
        <v>88776.925619378177</v>
      </c>
      <c r="U149" s="135">
        <v>90552.464131765737</v>
      </c>
      <c r="V149" s="135">
        <v>92363.513414401052</v>
      </c>
      <c r="W149" s="135">
        <v>94210.783682689071</v>
      </c>
      <c r="X149" s="135">
        <v>96094.999356342858</v>
      </c>
      <c r="Y149" s="135">
        <v>98016.899343469719</v>
      </c>
      <c r="Z149" s="135">
        <v>99977.237330339121</v>
      </c>
      <c r="AA149" s="135">
        <v>101976.78207694591</v>
      </c>
      <c r="AB149" s="135">
        <v>104016.31771848483</v>
      </c>
      <c r="AC149" s="135">
        <v>106096.64407285453</v>
      </c>
      <c r="AD149" s="135">
        <v>108218.57695431162</v>
      </c>
      <c r="AE149" s="135">
        <v>110382.94849339785</v>
      </c>
      <c r="AF149" s="135">
        <v>112590.60746326581</v>
      </c>
      <c r="AG149" s="135">
        <v>114842.41961253113</v>
      </c>
      <c r="AH149" s="135">
        <v>117139.26800478176</v>
      </c>
      <c r="AI149" s="135">
        <v>119482.0533648774</v>
      </c>
      <c r="AJ149" s="135">
        <v>121871.69443217495</v>
      </c>
      <c r="AK149" s="135">
        <v>124309.12832081845</v>
      </c>
      <c r="AL149" s="135">
        <v>126795.31088723482</v>
      </c>
      <c r="AM149" s="135">
        <v>129331.21710497953</v>
      </c>
      <c r="AN149" s="135">
        <v>131917.84144707912</v>
      </c>
      <c r="AO149" s="135">
        <v>134556.1982760207</v>
      </c>
      <c r="AP149" s="135">
        <v>137247.32224154111</v>
      </c>
      <c r="AQ149" s="135">
        <v>139992.26868637194</v>
      </c>
      <c r="AR149" s="135">
        <v>142792.11406009938</v>
      </c>
      <c r="AS149" s="135">
        <v>145647.95634130138</v>
      </c>
      <c r="AT149" s="135">
        <v>148560.91546812741</v>
      </c>
      <c r="AU149" s="135">
        <v>151532.13377748997</v>
      </c>
      <c r="AV149" s="135">
        <v>154562.77645303978</v>
      </c>
      <c r="AW149" s="135">
        <v>157654.03198210057</v>
      </c>
      <c r="AY149" s="71"/>
      <c r="AZ149" s="71"/>
      <c r="BA149" s="71"/>
      <c r="BB149" s="71">
        <v>-71400</v>
      </c>
    </row>
    <row r="150" spans="1:54" s="70" customFormat="1" ht="11.25" customHeight="1" x14ac:dyDescent="0.2">
      <c r="A150" s="130"/>
      <c r="B150" s="70" t="s">
        <v>245</v>
      </c>
      <c r="C150" s="514" t="s">
        <v>432</v>
      </c>
      <c r="D150" s="514" t="s">
        <v>439</v>
      </c>
      <c r="E150" s="506">
        <v>1</v>
      </c>
      <c r="G150" s="90">
        <v>95481</v>
      </c>
      <c r="H150" s="127">
        <v>92700</v>
      </c>
      <c r="I150" s="515">
        <v>85000</v>
      </c>
      <c r="J150" s="135">
        <v>86700</v>
      </c>
      <c r="K150" s="135">
        <v>88434</v>
      </c>
      <c r="L150" s="135">
        <v>90202.680000000008</v>
      </c>
      <c r="M150" s="135">
        <v>92006.733600000007</v>
      </c>
      <c r="N150" s="135">
        <v>93846.868272000007</v>
      </c>
      <c r="O150" s="135">
        <v>95723.805637440004</v>
      </c>
      <c r="P150" s="135">
        <v>97638.281750188806</v>
      </c>
      <c r="Q150" s="135">
        <v>99591.047385192578</v>
      </c>
      <c r="R150" s="135">
        <v>101582.86833289643</v>
      </c>
      <c r="S150" s="135">
        <v>103614.52569955436</v>
      </c>
      <c r="T150" s="135">
        <v>105686.81621354545</v>
      </c>
      <c r="U150" s="135">
        <v>107800.55253781636</v>
      </c>
      <c r="V150" s="135">
        <v>109956.56358857268</v>
      </c>
      <c r="W150" s="135">
        <v>112155.69486034414</v>
      </c>
      <c r="X150" s="135">
        <v>114398.80875755103</v>
      </c>
      <c r="Y150" s="135">
        <v>116686.78493270205</v>
      </c>
      <c r="Z150" s="135">
        <v>119020.52063135609</v>
      </c>
      <c r="AA150" s="135">
        <v>121400.93104398322</v>
      </c>
      <c r="AB150" s="135">
        <v>123828.94966486288</v>
      </c>
      <c r="AC150" s="135">
        <v>126305.52865816014</v>
      </c>
      <c r="AD150" s="135">
        <v>128831.63923132334</v>
      </c>
      <c r="AE150" s="135">
        <v>131408.2720159498</v>
      </c>
      <c r="AF150" s="135">
        <v>134036.43745626879</v>
      </c>
      <c r="AG150" s="135">
        <v>136717.16620539417</v>
      </c>
      <c r="AH150" s="135">
        <v>139451.50952950204</v>
      </c>
      <c r="AI150" s="135">
        <v>142240.53972009209</v>
      </c>
      <c r="AJ150" s="135">
        <v>145085.35051449394</v>
      </c>
      <c r="AK150" s="135">
        <v>147987.05752478383</v>
      </c>
      <c r="AL150" s="135">
        <v>150946.79867527951</v>
      </c>
      <c r="AM150" s="135">
        <v>153965.73464878512</v>
      </c>
      <c r="AN150" s="135">
        <v>157045.04934176081</v>
      </c>
      <c r="AO150" s="135">
        <v>160185.95032859602</v>
      </c>
      <c r="AP150" s="135">
        <v>163389.66933516794</v>
      </c>
      <c r="AQ150" s="135">
        <v>166657.4627218713</v>
      </c>
      <c r="AR150" s="135">
        <v>169990.61197630872</v>
      </c>
      <c r="AS150" s="135">
        <v>173390.42421583491</v>
      </c>
      <c r="AT150" s="135">
        <v>176858.2327001516</v>
      </c>
      <c r="AU150" s="135">
        <v>180395.39735415464</v>
      </c>
      <c r="AV150" s="135">
        <v>184003.30530123773</v>
      </c>
      <c r="AW150" s="135">
        <v>187683.37140726249</v>
      </c>
      <c r="AY150" s="71"/>
      <c r="AZ150" s="71"/>
      <c r="BA150" s="71"/>
      <c r="BB150" s="71">
        <v>-85000</v>
      </c>
    </row>
    <row r="151" spans="1:54" s="70" customFormat="1" ht="11.25" customHeight="1" x14ac:dyDescent="0.2">
      <c r="A151" s="130"/>
      <c r="B151" s="70" t="s">
        <v>245</v>
      </c>
      <c r="C151" s="70" t="s">
        <v>440</v>
      </c>
      <c r="D151" s="70" t="s">
        <v>441</v>
      </c>
      <c r="E151" s="506">
        <v>1</v>
      </c>
      <c r="G151" s="90">
        <v>87793.33</v>
      </c>
      <c r="H151" s="127">
        <v>79411</v>
      </c>
      <c r="I151" s="507">
        <v>87793.33</v>
      </c>
      <c r="J151" s="135">
        <v>89549.19660000001</v>
      </c>
      <c r="K151" s="135">
        <v>91340.180532000013</v>
      </c>
      <c r="L151" s="135">
        <v>93166.984142640009</v>
      </c>
      <c r="M151" s="135">
        <v>95030.323825492815</v>
      </c>
      <c r="N151" s="135">
        <v>96930.930302002671</v>
      </c>
      <c r="O151" s="135">
        <v>98869.548908042721</v>
      </c>
      <c r="P151" s="135">
        <v>100846.93988620357</v>
      </c>
      <c r="Q151" s="135">
        <v>102863.87868392764</v>
      </c>
      <c r="R151" s="135">
        <v>104921.1562576062</v>
      </c>
      <c r="S151" s="135">
        <v>107019.57938275833</v>
      </c>
      <c r="T151" s="135">
        <v>109159.97097041349</v>
      </c>
      <c r="U151" s="135">
        <v>111343.17038982175</v>
      </c>
      <c r="V151" s="135">
        <v>113570.03379761819</v>
      </c>
      <c r="W151" s="135">
        <v>115841.43447357055</v>
      </c>
      <c r="X151" s="135">
        <v>118158.26316304196</v>
      </c>
      <c r="Y151" s="135">
        <v>120521.42842630281</v>
      </c>
      <c r="Z151" s="135">
        <v>122931.85699482886</v>
      </c>
      <c r="AA151" s="135">
        <v>125390.49413472545</v>
      </c>
      <c r="AB151" s="135">
        <v>127898.30401741996</v>
      </c>
      <c r="AC151" s="135">
        <v>130456.27009776836</v>
      </c>
      <c r="AD151" s="135">
        <v>133065.39549972373</v>
      </c>
      <c r="AE151" s="135">
        <v>135726.7034097182</v>
      </c>
      <c r="AF151" s="135">
        <v>138441.23747791257</v>
      </c>
      <c r="AG151" s="135">
        <v>141210.06222747083</v>
      </c>
      <c r="AH151" s="135">
        <v>144034.26347202025</v>
      </c>
      <c r="AI151" s="135">
        <v>146914.94874146066</v>
      </c>
      <c r="AJ151" s="135">
        <v>149853.24771628986</v>
      </c>
      <c r="AK151" s="135">
        <v>152850.31267061565</v>
      </c>
      <c r="AL151" s="135">
        <v>155907.31892402796</v>
      </c>
      <c r="AM151" s="135">
        <v>159025.46530250853</v>
      </c>
      <c r="AN151" s="135">
        <v>162205.9746085587</v>
      </c>
      <c r="AO151" s="135">
        <v>165450.09410072988</v>
      </c>
      <c r="AP151" s="135">
        <v>168759.09598274447</v>
      </c>
      <c r="AQ151" s="135">
        <v>172134.27790239936</v>
      </c>
      <c r="AR151" s="135">
        <v>175576.96346044735</v>
      </c>
      <c r="AS151" s="135">
        <v>179088.50272965629</v>
      </c>
      <c r="AT151" s="135">
        <v>182670.27278424942</v>
      </c>
      <c r="AU151" s="135">
        <v>186323.67823993441</v>
      </c>
      <c r="AV151" s="135">
        <v>190050.15180473309</v>
      </c>
      <c r="AW151" s="135">
        <v>193851.15484082774</v>
      </c>
      <c r="AY151" s="71"/>
      <c r="AZ151" s="71"/>
      <c r="BA151" s="71"/>
      <c r="BB151" s="71">
        <v>-87793.33</v>
      </c>
    </row>
    <row r="152" spans="1:54" s="70" customFormat="1" ht="11.25" customHeight="1" x14ac:dyDescent="0.2">
      <c r="A152" s="130"/>
      <c r="B152" s="70" t="s">
        <v>245</v>
      </c>
      <c r="C152" s="514" t="s">
        <v>295</v>
      </c>
      <c r="D152" s="514" t="s">
        <v>442</v>
      </c>
      <c r="E152" s="506">
        <v>1</v>
      </c>
      <c r="G152" s="90">
        <v>87199.8</v>
      </c>
      <c r="H152" s="127">
        <v>84660</v>
      </c>
      <c r="I152" s="515">
        <v>85000</v>
      </c>
      <c r="J152" s="135">
        <v>86700</v>
      </c>
      <c r="K152" s="135">
        <v>88434</v>
      </c>
      <c r="L152" s="135">
        <v>90202.680000000008</v>
      </c>
      <c r="M152" s="135">
        <v>92006.733600000007</v>
      </c>
      <c r="N152" s="135">
        <v>93846.868272000007</v>
      </c>
      <c r="O152" s="135">
        <v>95723.805637440004</v>
      </c>
      <c r="P152" s="135">
        <v>97638.281750188806</v>
      </c>
      <c r="Q152" s="135">
        <v>99591.047385192578</v>
      </c>
      <c r="R152" s="135">
        <v>101582.86833289643</v>
      </c>
      <c r="S152" s="135">
        <v>103614.52569955436</v>
      </c>
      <c r="T152" s="135">
        <v>105686.81621354545</v>
      </c>
      <c r="U152" s="135">
        <v>107800.55253781636</v>
      </c>
      <c r="V152" s="135">
        <v>109956.56358857268</v>
      </c>
      <c r="W152" s="135">
        <v>112155.69486034414</v>
      </c>
      <c r="X152" s="135">
        <v>114398.80875755103</v>
      </c>
      <c r="Y152" s="135">
        <v>116686.78493270205</v>
      </c>
      <c r="Z152" s="135">
        <v>119020.52063135609</v>
      </c>
      <c r="AA152" s="135">
        <v>121400.93104398322</v>
      </c>
      <c r="AB152" s="135">
        <v>123828.94966486288</v>
      </c>
      <c r="AC152" s="135">
        <v>126305.52865816014</v>
      </c>
      <c r="AD152" s="135">
        <v>128831.63923132334</v>
      </c>
      <c r="AE152" s="135">
        <v>131408.2720159498</v>
      </c>
      <c r="AF152" s="135">
        <v>134036.43745626879</v>
      </c>
      <c r="AG152" s="135">
        <v>136717.16620539417</v>
      </c>
      <c r="AH152" s="135">
        <v>139451.50952950204</v>
      </c>
      <c r="AI152" s="135">
        <v>142240.53972009209</v>
      </c>
      <c r="AJ152" s="135">
        <v>145085.35051449394</v>
      </c>
      <c r="AK152" s="135">
        <v>147987.05752478383</v>
      </c>
      <c r="AL152" s="135">
        <v>150946.79867527951</v>
      </c>
      <c r="AM152" s="135">
        <v>153965.73464878512</v>
      </c>
      <c r="AN152" s="135">
        <v>157045.04934176081</v>
      </c>
      <c r="AO152" s="135">
        <v>160185.95032859602</v>
      </c>
      <c r="AP152" s="135">
        <v>163389.66933516794</v>
      </c>
      <c r="AQ152" s="135">
        <v>166657.4627218713</v>
      </c>
      <c r="AR152" s="135">
        <v>169990.61197630872</v>
      </c>
      <c r="AS152" s="135">
        <v>173390.42421583491</v>
      </c>
      <c r="AT152" s="135">
        <v>176858.2327001516</v>
      </c>
      <c r="AU152" s="135">
        <v>180395.39735415464</v>
      </c>
      <c r="AV152" s="135">
        <v>184003.30530123773</v>
      </c>
      <c r="AW152" s="135">
        <v>187683.37140726249</v>
      </c>
      <c r="AY152" s="71"/>
      <c r="AZ152" s="71"/>
      <c r="BA152" s="71"/>
      <c r="BB152" s="71">
        <v>-85000</v>
      </c>
    </row>
    <row r="153" spans="1:54" s="70" customFormat="1" ht="11.25" customHeight="1" x14ac:dyDescent="0.2">
      <c r="A153" s="130"/>
      <c r="B153" s="70" t="s">
        <v>245</v>
      </c>
      <c r="C153" s="514" t="s">
        <v>295</v>
      </c>
      <c r="D153" s="514" t="s">
        <v>443</v>
      </c>
      <c r="E153" s="506">
        <v>1</v>
      </c>
      <c r="G153" s="90">
        <v>87199.8</v>
      </c>
      <c r="H153" s="127">
        <v>84660</v>
      </c>
      <c r="I153" s="515">
        <v>85000</v>
      </c>
      <c r="J153" s="135">
        <v>86700</v>
      </c>
      <c r="K153" s="135">
        <v>88434</v>
      </c>
      <c r="L153" s="135">
        <v>90202.680000000008</v>
      </c>
      <c r="M153" s="135">
        <v>92006.733600000007</v>
      </c>
      <c r="N153" s="135">
        <v>93846.868272000007</v>
      </c>
      <c r="O153" s="135">
        <v>95723.805637440004</v>
      </c>
      <c r="P153" s="135">
        <v>97638.281750188806</v>
      </c>
      <c r="Q153" s="135">
        <v>99591.047385192578</v>
      </c>
      <c r="R153" s="135">
        <v>101582.86833289643</v>
      </c>
      <c r="S153" s="135">
        <v>103614.52569955436</v>
      </c>
      <c r="T153" s="135">
        <v>105686.81621354545</v>
      </c>
      <c r="U153" s="135">
        <v>107800.55253781636</v>
      </c>
      <c r="V153" s="135">
        <v>109956.56358857268</v>
      </c>
      <c r="W153" s="135">
        <v>112155.69486034414</v>
      </c>
      <c r="X153" s="135">
        <v>114398.80875755103</v>
      </c>
      <c r="Y153" s="135">
        <v>116686.78493270205</v>
      </c>
      <c r="Z153" s="135">
        <v>119020.52063135609</v>
      </c>
      <c r="AA153" s="135">
        <v>121400.93104398322</v>
      </c>
      <c r="AB153" s="135">
        <v>123828.94966486288</v>
      </c>
      <c r="AC153" s="135">
        <v>126305.52865816014</v>
      </c>
      <c r="AD153" s="135">
        <v>128831.63923132334</v>
      </c>
      <c r="AE153" s="135">
        <v>131408.2720159498</v>
      </c>
      <c r="AF153" s="135">
        <v>134036.43745626879</v>
      </c>
      <c r="AG153" s="135">
        <v>136717.16620539417</v>
      </c>
      <c r="AH153" s="135">
        <v>139451.50952950204</v>
      </c>
      <c r="AI153" s="135">
        <v>142240.53972009209</v>
      </c>
      <c r="AJ153" s="135">
        <v>145085.35051449394</v>
      </c>
      <c r="AK153" s="135">
        <v>147987.05752478383</v>
      </c>
      <c r="AL153" s="135">
        <v>150946.79867527951</v>
      </c>
      <c r="AM153" s="135">
        <v>153965.73464878512</v>
      </c>
      <c r="AN153" s="135">
        <v>157045.04934176081</v>
      </c>
      <c r="AO153" s="135">
        <v>160185.95032859602</v>
      </c>
      <c r="AP153" s="135">
        <v>163389.66933516794</v>
      </c>
      <c r="AQ153" s="135">
        <v>166657.4627218713</v>
      </c>
      <c r="AR153" s="135">
        <v>169990.61197630872</v>
      </c>
      <c r="AS153" s="135">
        <v>173390.42421583491</v>
      </c>
      <c r="AT153" s="135">
        <v>176858.2327001516</v>
      </c>
      <c r="AU153" s="135">
        <v>180395.39735415464</v>
      </c>
      <c r="AV153" s="135">
        <v>184003.30530123773</v>
      </c>
      <c r="AW153" s="135">
        <v>187683.37140726249</v>
      </c>
      <c r="AY153" s="71"/>
      <c r="AZ153" s="71"/>
      <c r="BA153" s="71"/>
      <c r="BB153" s="71">
        <v>-85000</v>
      </c>
    </row>
    <row r="154" spans="1:54" s="70" customFormat="1" ht="11.25" customHeight="1" x14ac:dyDescent="0.2">
      <c r="A154" s="130"/>
      <c r="B154" s="70" t="s">
        <v>245</v>
      </c>
      <c r="C154" s="514" t="s">
        <v>360</v>
      </c>
      <c r="D154" s="514" t="s">
        <v>444</v>
      </c>
      <c r="E154" s="506">
        <v>1</v>
      </c>
      <c r="G154" s="90">
        <v>87883.72</v>
      </c>
      <c r="H154" s="127">
        <v>85324</v>
      </c>
      <c r="I154" s="515">
        <v>85000</v>
      </c>
      <c r="J154" s="135">
        <v>86700</v>
      </c>
      <c r="K154" s="135">
        <v>88434</v>
      </c>
      <c r="L154" s="135">
        <v>90202.680000000008</v>
      </c>
      <c r="M154" s="135">
        <v>92006.733600000007</v>
      </c>
      <c r="N154" s="135">
        <v>93846.868272000007</v>
      </c>
      <c r="O154" s="135">
        <v>95723.805637440004</v>
      </c>
      <c r="P154" s="135">
        <v>97638.281750188806</v>
      </c>
      <c r="Q154" s="135">
        <v>99591.047385192578</v>
      </c>
      <c r="R154" s="135">
        <v>101582.86833289643</v>
      </c>
      <c r="S154" s="135">
        <v>103614.52569955436</v>
      </c>
      <c r="T154" s="135">
        <v>105686.81621354545</v>
      </c>
      <c r="U154" s="135">
        <v>107800.55253781636</v>
      </c>
      <c r="V154" s="135">
        <v>109956.56358857268</v>
      </c>
      <c r="W154" s="135">
        <v>112155.69486034414</v>
      </c>
      <c r="X154" s="135">
        <v>114398.80875755103</v>
      </c>
      <c r="Y154" s="135">
        <v>116686.78493270205</v>
      </c>
      <c r="Z154" s="135">
        <v>119020.52063135609</v>
      </c>
      <c r="AA154" s="135">
        <v>121400.93104398322</v>
      </c>
      <c r="AB154" s="135">
        <v>123828.94966486288</v>
      </c>
      <c r="AC154" s="135">
        <v>126305.52865816014</v>
      </c>
      <c r="AD154" s="135">
        <v>128831.63923132334</v>
      </c>
      <c r="AE154" s="135">
        <v>131408.2720159498</v>
      </c>
      <c r="AF154" s="135">
        <v>134036.43745626879</v>
      </c>
      <c r="AG154" s="135">
        <v>136717.16620539417</v>
      </c>
      <c r="AH154" s="135">
        <v>139451.50952950204</v>
      </c>
      <c r="AI154" s="135">
        <v>142240.53972009209</v>
      </c>
      <c r="AJ154" s="135">
        <v>145085.35051449394</v>
      </c>
      <c r="AK154" s="135">
        <v>147987.05752478383</v>
      </c>
      <c r="AL154" s="135">
        <v>150946.79867527951</v>
      </c>
      <c r="AM154" s="135">
        <v>153965.73464878512</v>
      </c>
      <c r="AN154" s="135">
        <v>157045.04934176081</v>
      </c>
      <c r="AO154" s="135">
        <v>160185.95032859602</v>
      </c>
      <c r="AP154" s="135">
        <v>163389.66933516794</v>
      </c>
      <c r="AQ154" s="135">
        <v>166657.4627218713</v>
      </c>
      <c r="AR154" s="135">
        <v>169990.61197630872</v>
      </c>
      <c r="AS154" s="135">
        <v>173390.42421583491</v>
      </c>
      <c r="AT154" s="135">
        <v>176858.2327001516</v>
      </c>
      <c r="AU154" s="135">
        <v>180395.39735415464</v>
      </c>
      <c r="AV154" s="135">
        <v>184003.30530123773</v>
      </c>
      <c r="AW154" s="135">
        <v>187683.37140726249</v>
      </c>
      <c r="AY154" s="71"/>
      <c r="AZ154" s="71"/>
      <c r="BA154" s="71"/>
      <c r="BB154" s="71">
        <v>-85000</v>
      </c>
    </row>
    <row r="155" spans="1:54" s="70" customFormat="1" ht="11.25" customHeight="1" x14ac:dyDescent="0.2">
      <c r="A155" s="130"/>
      <c r="B155" s="70" t="s">
        <v>245</v>
      </c>
      <c r="E155" s="506"/>
      <c r="G155" s="90"/>
      <c r="H155" s="127"/>
      <c r="I155" s="128">
        <v>0</v>
      </c>
      <c r="J155" s="135">
        <v>0</v>
      </c>
      <c r="K155" s="135">
        <v>0</v>
      </c>
      <c r="L155" s="135">
        <v>0</v>
      </c>
      <c r="M155" s="135">
        <v>0</v>
      </c>
      <c r="N155" s="135">
        <v>0</v>
      </c>
      <c r="O155" s="135">
        <v>0</v>
      </c>
      <c r="P155" s="135">
        <v>0</v>
      </c>
      <c r="Q155" s="135">
        <v>0</v>
      </c>
      <c r="R155" s="135">
        <v>0</v>
      </c>
      <c r="S155" s="135">
        <v>0</v>
      </c>
      <c r="T155" s="135">
        <v>0</v>
      </c>
      <c r="U155" s="135">
        <v>0</v>
      </c>
      <c r="V155" s="135">
        <v>0</v>
      </c>
      <c r="W155" s="135">
        <v>0</v>
      </c>
      <c r="X155" s="135">
        <v>0</v>
      </c>
      <c r="Y155" s="135">
        <v>0</v>
      </c>
      <c r="Z155" s="135">
        <v>0</v>
      </c>
      <c r="AA155" s="135">
        <v>0</v>
      </c>
      <c r="AB155" s="135">
        <v>0</v>
      </c>
      <c r="AC155" s="135">
        <v>0</v>
      </c>
      <c r="AD155" s="135">
        <v>0</v>
      </c>
      <c r="AE155" s="135">
        <v>0</v>
      </c>
      <c r="AF155" s="135">
        <v>0</v>
      </c>
      <c r="AG155" s="135">
        <v>0</v>
      </c>
      <c r="AH155" s="135">
        <v>0</v>
      </c>
      <c r="AI155" s="135">
        <v>0</v>
      </c>
      <c r="AJ155" s="135">
        <v>0</v>
      </c>
      <c r="AK155" s="135">
        <v>0</v>
      </c>
      <c r="AL155" s="135">
        <v>0</v>
      </c>
      <c r="AM155" s="135">
        <v>0</v>
      </c>
      <c r="AN155" s="135">
        <v>0</v>
      </c>
      <c r="AO155" s="135">
        <v>0</v>
      </c>
      <c r="AP155" s="135">
        <v>0</v>
      </c>
      <c r="AQ155" s="135">
        <v>0</v>
      </c>
      <c r="AR155" s="135">
        <v>0</v>
      </c>
      <c r="AS155" s="135">
        <v>0</v>
      </c>
      <c r="AT155" s="135">
        <v>0</v>
      </c>
      <c r="AU155" s="135">
        <v>0</v>
      </c>
      <c r="AV155" s="135">
        <v>0</v>
      </c>
      <c r="AW155" s="135">
        <v>0</v>
      </c>
      <c r="AY155" s="71"/>
      <c r="AZ155" s="71"/>
      <c r="BA155" s="71"/>
      <c r="BB155" s="71">
        <v>0</v>
      </c>
    </row>
    <row r="156" spans="1:54" s="70" customFormat="1" ht="11.25" customHeight="1" x14ac:dyDescent="0.2">
      <c r="A156" s="130"/>
      <c r="B156" s="70" t="s">
        <v>245</v>
      </c>
      <c r="E156" s="506"/>
      <c r="G156" s="90"/>
      <c r="H156" s="127"/>
      <c r="I156" s="128">
        <v>0</v>
      </c>
      <c r="J156" s="135">
        <v>0</v>
      </c>
      <c r="K156" s="135">
        <v>0</v>
      </c>
      <c r="L156" s="135">
        <v>0</v>
      </c>
      <c r="M156" s="135">
        <v>0</v>
      </c>
      <c r="N156" s="135">
        <v>0</v>
      </c>
      <c r="O156" s="135">
        <v>0</v>
      </c>
      <c r="P156" s="135">
        <v>0</v>
      </c>
      <c r="Q156" s="135">
        <v>0</v>
      </c>
      <c r="R156" s="135">
        <v>0</v>
      </c>
      <c r="S156" s="135">
        <v>0</v>
      </c>
      <c r="T156" s="135">
        <v>0</v>
      </c>
      <c r="U156" s="135">
        <v>0</v>
      </c>
      <c r="V156" s="135">
        <v>0</v>
      </c>
      <c r="W156" s="135">
        <v>0</v>
      </c>
      <c r="X156" s="135">
        <v>0</v>
      </c>
      <c r="Y156" s="135">
        <v>0</v>
      </c>
      <c r="Z156" s="135">
        <v>0</v>
      </c>
      <c r="AA156" s="135">
        <v>0</v>
      </c>
      <c r="AB156" s="135">
        <v>0</v>
      </c>
      <c r="AC156" s="135">
        <v>0</v>
      </c>
      <c r="AD156" s="135">
        <v>0</v>
      </c>
      <c r="AE156" s="135">
        <v>0</v>
      </c>
      <c r="AF156" s="135">
        <v>0</v>
      </c>
      <c r="AG156" s="135">
        <v>0</v>
      </c>
      <c r="AH156" s="135">
        <v>0</v>
      </c>
      <c r="AI156" s="135">
        <v>0</v>
      </c>
      <c r="AJ156" s="135">
        <v>0</v>
      </c>
      <c r="AK156" s="135">
        <v>0</v>
      </c>
      <c r="AL156" s="135">
        <v>0</v>
      </c>
      <c r="AM156" s="135">
        <v>0</v>
      </c>
      <c r="AN156" s="135">
        <v>0</v>
      </c>
      <c r="AO156" s="135">
        <v>0</v>
      </c>
      <c r="AP156" s="135">
        <v>0</v>
      </c>
      <c r="AQ156" s="135">
        <v>0</v>
      </c>
      <c r="AR156" s="135">
        <v>0</v>
      </c>
      <c r="AS156" s="135">
        <v>0</v>
      </c>
      <c r="AT156" s="135">
        <v>0</v>
      </c>
      <c r="AU156" s="135">
        <v>0</v>
      </c>
      <c r="AV156" s="135">
        <v>0</v>
      </c>
      <c r="AW156" s="135">
        <v>0</v>
      </c>
      <c r="AY156" s="71"/>
      <c r="AZ156" s="71"/>
      <c r="BA156" s="71"/>
      <c r="BB156" s="71">
        <v>0</v>
      </c>
    </row>
    <row r="157" spans="1:54" s="70" customFormat="1" ht="11.25" customHeight="1" x14ac:dyDescent="0.2">
      <c r="A157" s="130"/>
      <c r="B157" s="70" t="s">
        <v>245</v>
      </c>
      <c r="E157" s="506"/>
      <c r="G157" s="90"/>
      <c r="H157" s="127"/>
      <c r="I157" s="128">
        <v>0</v>
      </c>
      <c r="J157" s="135">
        <v>0</v>
      </c>
      <c r="K157" s="135">
        <v>0</v>
      </c>
      <c r="L157" s="135">
        <v>0</v>
      </c>
      <c r="M157" s="135">
        <v>0</v>
      </c>
      <c r="N157" s="135">
        <v>0</v>
      </c>
      <c r="O157" s="135">
        <v>0</v>
      </c>
      <c r="P157" s="135">
        <v>0</v>
      </c>
      <c r="Q157" s="135">
        <v>0</v>
      </c>
      <c r="R157" s="135">
        <v>0</v>
      </c>
      <c r="S157" s="135">
        <v>0</v>
      </c>
      <c r="T157" s="135">
        <v>0</v>
      </c>
      <c r="U157" s="135">
        <v>0</v>
      </c>
      <c r="V157" s="135">
        <v>0</v>
      </c>
      <c r="W157" s="135">
        <v>0</v>
      </c>
      <c r="X157" s="135">
        <v>0</v>
      </c>
      <c r="Y157" s="135">
        <v>0</v>
      </c>
      <c r="Z157" s="135">
        <v>0</v>
      </c>
      <c r="AA157" s="135">
        <v>0</v>
      </c>
      <c r="AB157" s="135">
        <v>0</v>
      </c>
      <c r="AC157" s="135">
        <v>0</v>
      </c>
      <c r="AD157" s="135">
        <v>0</v>
      </c>
      <c r="AE157" s="135">
        <v>0</v>
      </c>
      <c r="AF157" s="135">
        <v>0</v>
      </c>
      <c r="AG157" s="135">
        <v>0</v>
      </c>
      <c r="AH157" s="135">
        <v>0</v>
      </c>
      <c r="AI157" s="135">
        <v>0</v>
      </c>
      <c r="AJ157" s="135">
        <v>0</v>
      </c>
      <c r="AK157" s="135">
        <v>0</v>
      </c>
      <c r="AL157" s="135">
        <v>0</v>
      </c>
      <c r="AM157" s="135">
        <v>0</v>
      </c>
      <c r="AN157" s="135">
        <v>0</v>
      </c>
      <c r="AO157" s="135">
        <v>0</v>
      </c>
      <c r="AP157" s="135">
        <v>0</v>
      </c>
      <c r="AQ157" s="135">
        <v>0</v>
      </c>
      <c r="AR157" s="135">
        <v>0</v>
      </c>
      <c r="AS157" s="135">
        <v>0</v>
      </c>
      <c r="AT157" s="135">
        <v>0</v>
      </c>
      <c r="AU157" s="135">
        <v>0</v>
      </c>
      <c r="AV157" s="135">
        <v>0</v>
      </c>
      <c r="AW157" s="135">
        <v>0</v>
      </c>
      <c r="AY157" s="71"/>
      <c r="AZ157" s="71"/>
      <c r="BA157" s="71"/>
      <c r="BB157" s="71">
        <v>0</v>
      </c>
    </row>
    <row r="158" spans="1:54" s="70" customFormat="1" ht="11.25" customHeight="1" x14ac:dyDescent="0.2">
      <c r="A158" s="130"/>
      <c r="B158" s="91" t="s">
        <v>288</v>
      </c>
      <c r="C158" s="91"/>
      <c r="D158" s="91"/>
      <c r="E158" s="509"/>
      <c r="F158" s="91"/>
      <c r="G158" s="95"/>
      <c r="H158" s="468"/>
      <c r="I158" s="469"/>
      <c r="J158" s="469"/>
      <c r="K158" s="469"/>
      <c r="L158" s="469"/>
      <c r="M158" s="469"/>
      <c r="N158" s="469"/>
      <c r="O158" s="469"/>
      <c r="P158" s="469"/>
      <c r="Q158" s="469"/>
      <c r="R158" s="469"/>
      <c r="S158" s="469"/>
      <c r="T158" s="469"/>
      <c r="U158" s="469"/>
      <c r="V158" s="469"/>
      <c r="W158" s="469"/>
      <c r="X158" s="469"/>
      <c r="Y158" s="469"/>
      <c r="Z158" s="469"/>
      <c r="AA158" s="469"/>
      <c r="AB158" s="469"/>
      <c r="AC158" s="469"/>
      <c r="AD158" s="469"/>
      <c r="AE158" s="469"/>
      <c r="AF158" s="469"/>
      <c r="AG158" s="469"/>
      <c r="AH158" s="469"/>
      <c r="AI158" s="469"/>
      <c r="AJ158" s="469"/>
      <c r="AK158" s="469"/>
      <c r="AL158" s="469"/>
      <c r="AM158" s="469"/>
      <c r="AN158" s="469"/>
      <c r="AO158" s="469"/>
      <c r="AP158" s="469"/>
      <c r="AQ158" s="469"/>
      <c r="AR158" s="469"/>
      <c r="AS158" s="469"/>
      <c r="AT158" s="469"/>
      <c r="AU158" s="469"/>
      <c r="AV158" s="469"/>
      <c r="AW158" s="469"/>
    </row>
    <row r="159" spans="1:54" s="70" customFormat="1" ht="11.25" customHeight="1" x14ac:dyDescent="0.2">
      <c r="A159" s="130"/>
      <c r="B159" s="470" t="s">
        <v>289</v>
      </c>
      <c r="C159" s="470"/>
      <c r="D159" s="470"/>
      <c r="E159" s="510"/>
      <c r="F159" s="470"/>
      <c r="G159" s="471"/>
      <c r="H159" s="472">
        <v>11</v>
      </c>
      <c r="I159" s="473">
        <v>10</v>
      </c>
      <c r="J159" s="473">
        <v>10</v>
      </c>
      <c r="K159" s="473">
        <v>10</v>
      </c>
      <c r="L159" s="473">
        <v>10</v>
      </c>
      <c r="M159" s="473">
        <v>10</v>
      </c>
      <c r="N159" s="473">
        <v>10</v>
      </c>
      <c r="O159" s="473">
        <v>10</v>
      </c>
      <c r="P159" s="473">
        <v>10</v>
      </c>
      <c r="Q159" s="473">
        <v>10</v>
      </c>
      <c r="R159" s="473">
        <v>10</v>
      </c>
      <c r="S159" s="473">
        <v>10</v>
      </c>
      <c r="T159" s="473">
        <v>10</v>
      </c>
      <c r="U159" s="473">
        <v>10</v>
      </c>
      <c r="V159" s="473">
        <v>10</v>
      </c>
      <c r="W159" s="473">
        <v>10</v>
      </c>
      <c r="X159" s="473">
        <v>10</v>
      </c>
      <c r="Y159" s="473">
        <v>10</v>
      </c>
      <c r="Z159" s="473">
        <v>10</v>
      </c>
      <c r="AA159" s="473">
        <v>10</v>
      </c>
      <c r="AB159" s="473">
        <v>10</v>
      </c>
      <c r="AC159" s="473">
        <v>10</v>
      </c>
      <c r="AD159" s="473">
        <v>10</v>
      </c>
      <c r="AE159" s="473">
        <v>10</v>
      </c>
      <c r="AF159" s="473">
        <v>10</v>
      </c>
      <c r="AG159" s="473">
        <v>10</v>
      </c>
      <c r="AH159" s="473">
        <v>10</v>
      </c>
      <c r="AI159" s="473">
        <v>10</v>
      </c>
      <c r="AJ159" s="473">
        <v>10</v>
      </c>
      <c r="AK159" s="473">
        <v>10</v>
      </c>
      <c r="AL159" s="473">
        <v>10</v>
      </c>
      <c r="AM159" s="473">
        <v>10</v>
      </c>
      <c r="AN159" s="473">
        <v>10</v>
      </c>
      <c r="AO159" s="473">
        <v>10</v>
      </c>
      <c r="AP159" s="473">
        <v>10</v>
      </c>
      <c r="AQ159" s="473">
        <v>10</v>
      </c>
      <c r="AR159" s="473">
        <v>10</v>
      </c>
      <c r="AS159" s="473">
        <v>10</v>
      </c>
      <c r="AT159" s="473">
        <v>10</v>
      </c>
      <c r="AU159" s="473">
        <v>10</v>
      </c>
      <c r="AV159" s="473">
        <v>10</v>
      </c>
      <c r="AW159" s="473">
        <v>10</v>
      </c>
    </row>
    <row r="160" spans="1:54" s="70" customFormat="1" ht="11.25" customHeight="1" x14ac:dyDescent="0.2">
      <c r="A160" s="130"/>
      <c r="B160" s="91" t="s">
        <v>290</v>
      </c>
      <c r="C160" s="91"/>
      <c r="D160" s="91"/>
      <c r="E160" s="509"/>
      <c r="F160" s="91"/>
      <c r="G160" s="95"/>
      <c r="H160" s="474">
        <v>29.636363636363637</v>
      </c>
      <c r="I160" s="376">
        <v>32.6</v>
      </c>
      <c r="J160" s="376">
        <v>32.6</v>
      </c>
      <c r="K160" s="376">
        <v>32.6</v>
      </c>
      <c r="L160" s="376">
        <v>32.6</v>
      </c>
      <c r="M160" s="376">
        <v>32.6</v>
      </c>
      <c r="N160" s="376">
        <v>32.6</v>
      </c>
      <c r="O160" s="376">
        <v>32.6</v>
      </c>
      <c r="P160" s="376">
        <v>32.6</v>
      </c>
      <c r="Q160" s="376">
        <v>32.6</v>
      </c>
      <c r="R160" s="376">
        <v>32.6</v>
      </c>
      <c r="S160" s="376">
        <v>32.6</v>
      </c>
      <c r="T160" s="376">
        <v>32.6</v>
      </c>
      <c r="U160" s="376">
        <v>32.6</v>
      </c>
      <c r="V160" s="376">
        <v>32.6</v>
      </c>
      <c r="W160" s="376">
        <v>32.6</v>
      </c>
      <c r="X160" s="376">
        <v>32.6</v>
      </c>
      <c r="Y160" s="376">
        <v>32.6</v>
      </c>
      <c r="Z160" s="376">
        <v>32.6</v>
      </c>
      <c r="AA160" s="376">
        <v>32.6</v>
      </c>
      <c r="AB160" s="376">
        <v>32.6</v>
      </c>
      <c r="AC160" s="376">
        <v>32.6</v>
      </c>
      <c r="AD160" s="376">
        <v>32.6</v>
      </c>
      <c r="AE160" s="376">
        <v>32.6</v>
      </c>
      <c r="AF160" s="376">
        <v>32.6</v>
      </c>
      <c r="AG160" s="376">
        <v>32.6</v>
      </c>
      <c r="AH160" s="376">
        <v>32.6</v>
      </c>
      <c r="AI160" s="376">
        <v>32.6</v>
      </c>
      <c r="AJ160" s="376">
        <v>32.6</v>
      </c>
      <c r="AK160" s="376">
        <v>32.6</v>
      </c>
      <c r="AL160" s="376">
        <v>32.6</v>
      </c>
      <c r="AM160" s="376">
        <v>32.6</v>
      </c>
      <c r="AN160" s="376">
        <v>32.6</v>
      </c>
      <c r="AO160" s="376">
        <v>32.6</v>
      </c>
      <c r="AP160" s="376">
        <v>32.6</v>
      </c>
      <c r="AQ160" s="376">
        <v>32.6</v>
      </c>
      <c r="AR160" s="376">
        <v>32.6</v>
      </c>
      <c r="AS160" s="376">
        <v>32.6</v>
      </c>
      <c r="AT160" s="376">
        <v>32.6</v>
      </c>
      <c r="AU160" s="376">
        <v>32.6</v>
      </c>
      <c r="AV160" s="376">
        <v>32.6</v>
      </c>
      <c r="AW160" s="376">
        <v>32.6</v>
      </c>
    </row>
    <row r="161" spans="1:347" s="70" customFormat="1" ht="11.25" customHeight="1" x14ac:dyDescent="0.2">
      <c r="A161" s="130"/>
      <c r="E161" s="511"/>
      <c r="G161" s="90"/>
      <c r="H161" s="132"/>
      <c r="I161" s="133"/>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row>
    <row r="162" spans="1:347" s="70" customFormat="1" ht="11.25" customHeight="1" x14ac:dyDescent="0.2">
      <c r="A162" s="130"/>
      <c r="E162" s="511"/>
      <c r="G162" s="90"/>
      <c r="H162" s="132"/>
      <c r="I162" s="133"/>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row>
    <row r="163" spans="1:347" s="70" customFormat="1" ht="11.25" customHeight="1" x14ac:dyDescent="0.2">
      <c r="A163" s="130"/>
      <c r="B163" s="68" t="s">
        <v>246</v>
      </c>
      <c r="C163" s="461"/>
      <c r="D163" s="461"/>
      <c r="E163" s="512"/>
      <c r="F163" s="461"/>
      <c r="G163" s="462"/>
      <c r="H163" s="463"/>
      <c r="I163" s="464"/>
      <c r="J163" s="464"/>
      <c r="K163" s="464"/>
      <c r="L163" s="464"/>
      <c r="M163" s="464"/>
      <c r="N163" s="464"/>
      <c r="O163" s="464"/>
      <c r="P163" s="464"/>
      <c r="Q163" s="464"/>
      <c r="R163" s="464"/>
      <c r="S163" s="464"/>
      <c r="T163" s="464"/>
      <c r="U163" s="464"/>
      <c r="V163" s="464"/>
      <c r="W163" s="464"/>
      <c r="X163" s="464"/>
      <c r="Y163" s="464"/>
      <c r="Z163" s="464"/>
      <c r="AA163" s="464"/>
      <c r="AB163" s="464"/>
      <c r="AC163" s="464"/>
      <c r="AD163" s="464"/>
      <c r="AE163" s="464"/>
      <c r="AF163" s="464"/>
      <c r="AG163" s="464"/>
      <c r="AH163" s="464"/>
      <c r="AI163" s="464"/>
      <c r="AJ163" s="464"/>
      <c r="AK163" s="464"/>
      <c r="AL163" s="464"/>
      <c r="AM163" s="464"/>
      <c r="AN163" s="464"/>
      <c r="AO163" s="464"/>
      <c r="AP163" s="464"/>
      <c r="AQ163" s="464"/>
      <c r="AR163" s="464"/>
      <c r="AS163" s="464"/>
      <c r="AT163" s="464"/>
      <c r="AU163" s="464"/>
      <c r="AV163" s="464"/>
      <c r="AW163" s="464"/>
      <c r="AY163" s="464"/>
      <c r="AZ163" s="464"/>
      <c r="BA163" s="464"/>
      <c r="BB163" s="464"/>
    </row>
    <row r="164" spans="1:347" s="70" customFormat="1" ht="11.25" customHeight="1" x14ac:dyDescent="0.2">
      <c r="A164" s="130"/>
      <c r="B164" s="465" t="s">
        <v>287</v>
      </c>
      <c r="C164" s="466"/>
      <c r="D164" s="466"/>
      <c r="E164" s="513"/>
      <c r="F164" s="466"/>
      <c r="G164" s="466"/>
      <c r="H164" s="126"/>
      <c r="I164" s="467"/>
      <c r="J164" s="467"/>
      <c r="K164" s="467"/>
      <c r="L164" s="467"/>
      <c r="M164" s="467"/>
      <c r="N164" s="467"/>
      <c r="O164" s="467"/>
      <c r="P164" s="467"/>
      <c r="Q164" s="467"/>
      <c r="R164" s="467"/>
      <c r="S164" s="467"/>
      <c r="T164" s="467"/>
      <c r="U164" s="467"/>
      <c r="V164" s="467"/>
      <c r="W164" s="467"/>
      <c r="X164" s="467"/>
      <c r="Y164" s="467"/>
      <c r="Z164" s="467"/>
      <c r="AA164" s="467"/>
      <c r="AB164" s="467"/>
      <c r="AC164" s="467"/>
      <c r="AD164" s="467"/>
      <c r="AE164" s="467"/>
      <c r="AF164" s="467"/>
      <c r="AG164" s="467"/>
      <c r="AH164" s="467"/>
      <c r="AI164" s="467"/>
      <c r="AJ164" s="467"/>
      <c r="AK164" s="467"/>
      <c r="AL164" s="467"/>
      <c r="AM164" s="467"/>
      <c r="AN164" s="467"/>
      <c r="AO164" s="467"/>
      <c r="AP164" s="467"/>
      <c r="AQ164" s="467"/>
      <c r="AR164" s="467"/>
      <c r="AS164" s="467"/>
      <c r="AT164" s="467"/>
      <c r="AU164" s="467"/>
      <c r="AV164" s="467"/>
      <c r="AW164" s="467"/>
      <c r="AY164" s="467"/>
      <c r="AZ164" s="467"/>
      <c r="BA164" s="467"/>
      <c r="BB164" s="467"/>
    </row>
    <row r="165" spans="1:347" s="70" customFormat="1" ht="11.25" customHeight="1" x14ac:dyDescent="0.2">
      <c r="A165" s="130"/>
      <c r="B165" s="70" t="s">
        <v>246</v>
      </c>
      <c r="E165" s="506"/>
      <c r="G165" s="90"/>
      <c r="H165" s="127"/>
      <c r="I165" s="128">
        <v>0</v>
      </c>
      <c r="J165" s="128">
        <v>0</v>
      </c>
      <c r="K165" s="128">
        <v>0</v>
      </c>
      <c r="L165" s="128">
        <v>0</v>
      </c>
      <c r="M165" s="128">
        <v>0</v>
      </c>
      <c r="N165" s="128">
        <v>0</v>
      </c>
      <c r="O165" s="128">
        <v>0</v>
      </c>
      <c r="P165" s="128">
        <v>0</v>
      </c>
      <c r="Q165" s="128">
        <v>0</v>
      </c>
      <c r="R165" s="128">
        <v>0</v>
      </c>
      <c r="S165" s="128">
        <v>0</v>
      </c>
      <c r="T165" s="128">
        <v>0</v>
      </c>
      <c r="U165" s="128">
        <v>0</v>
      </c>
      <c r="V165" s="128">
        <v>0</v>
      </c>
      <c r="W165" s="128">
        <v>0</v>
      </c>
      <c r="X165" s="128">
        <v>0</v>
      </c>
      <c r="Y165" s="128">
        <v>0</v>
      </c>
      <c r="Z165" s="128">
        <v>0</v>
      </c>
      <c r="AA165" s="128">
        <v>0</v>
      </c>
      <c r="AB165" s="128">
        <v>0</v>
      </c>
      <c r="AC165" s="128">
        <v>0</v>
      </c>
      <c r="AD165" s="128">
        <v>0</v>
      </c>
      <c r="AE165" s="128">
        <v>0</v>
      </c>
      <c r="AF165" s="128">
        <v>0</v>
      </c>
      <c r="AG165" s="128">
        <v>0</v>
      </c>
      <c r="AH165" s="128">
        <v>0</v>
      </c>
      <c r="AI165" s="128">
        <v>0</v>
      </c>
      <c r="AJ165" s="128">
        <v>0</v>
      </c>
      <c r="AK165" s="128">
        <v>0</v>
      </c>
      <c r="AL165" s="128">
        <v>0</v>
      </c>
      <c r="AM165" s="128">
        <v>0</v>
      </c>
      <c r="AN165" s="128">
        <v>0</v>
      </c>
      <c r="AO165" s="128">
        <v>0</v>
      </c>
      <c r="AP165" s="128">
        <v>0</v>
      </c>
      <c r="AQ165" s="128">
        <v>0</v>
      </c>
      <c r="AR165" s="128">
        <v>0</v>
      </c>
      <c r="AS165" s="128">
        <v>0</v>
      </c>
      <c r="AT165" s="128">
        <v>0</v>
      </c>
      <c r="AU165" s="128">
        <v>0</v>
      </c>
      <c r="AV165" s="128">
        <v>0</v>
      </c>
      <c r="AW165" s="128">
        <v>0</v>
      </c>
      <c r="AY165" s="71"/>
      <c r="AZ165" s="71"/>
      <c r="BA165" s="71"/>
      <c r="BB165" s="71">
        <v>0</v>
      </c>
    </row>
    <row r="166" spans="1:347" s="70" customFormat="1" ht="11.25" customHeight="1" x14ac:dyDescent="0.2">
      <c r="A166" s="130"/>
      <c r="B166" s="70" t="s">
        <v>246</v>
      </c>
      <c r="E166" s="506"/>
      <c r="G166" s="90"/>
      <c r="H166" s="127"/>
      <c r="I166" s="128">
        <v>0</v>
      </c>
      <c r="J166" s="128">
        <v>0</v>
      </c>
      <c r="K166" s="128">
        <v>0</v>
      </c>
      <c r="L166" s="128">
        <v>0</v>
      </c>
      <c r="M166" s="128">
        <v>0</v>
      </c>
      <c r="N166" s="128">
        <v>0</v>
      </c>
      <c r="O166" s="128">
        <v>0</v>
      </c>
      <c r="P166" s="128">
        <v>0</v>
      </c>
      <c r="Q166" s="128">
        <v>0</v>
      </c>
      <c r="R166" s="128">
        <v>0</v>
      </c>
      <c r="S166" s="128">
        <v>0</v>
      </c>
      <c r="T166" s="128">
        <v>0</v>
      </c>
      <c r="U166" s="128">
        <v>0</v>
      </c>
      <c r="V166" s="128">
        <v>0</v>
      </c>
      <c r="W166" s="128">
        <v>0</v>
      </c>
      <c r="X166" s="128">
        <v>0</v>
      </c>
      <c r="Y166" s="128">
        <v>0</v>
      </c>
      <c r="Z166" s="128">
        <v>0</v>
      </c>
      <c r="AA166" s="128">
        <v>0</v>
      </c>
      <c r="AB166" s="128">
        <v>0</v>
      </c>
      <c r="AC166" s="128">
        <v>0</v>
      </c>
      <c r="AD166" s="128">
        <v>0</v>
      </c>
      <c r="AE166" s="128">
        <v>0</v>
      </c>
      <c r="AF166" s="128">
        <v>0</v>
      </c>
      <c r="AG166" s="128">
        <v>0</v>
      </c>
      <c r="AH166" s="128">
        <v>0</v>
      </c>
      <c r="AI166" s="128">
        <v>0</v>
      </c>
      <c r="AJ166" s="128">
        <v>0</v>
      </c>
      <c r="AK166" s="128">
        <v>0</v>
      </c>
      <c r="AL166" s="128">
        <v>0</v>
      </c>
      <c r="AM166" s="128">
        <v>0</v>
      </c>
      <c r="AN166" s="128">
        <v>0</v>
      </c>
      <c r="AO166" s="128">
        <v>0</v>
      </c>
      <c r="AP166" s="128">
        <v>0</v>
      </c>
      <c r="AQ166" s="128">
        <v>0</v>
      </c>
      <c r="AR166" s="128">
        <v>0</v>
      </c>
      <c r="AS166" s="128">
        <v>0</v>
      </c>
      <c r="AT166" s="128">
        <v>0</v>
      </c>
      <c r="AU166" s="128">
        <v>0</v>
      </c>
      <c r="AV166" s="128">
        <v>0</v>
      </c>
      <c r="AW166" s="128">
        <v>0</v>
      </c>
      <c r="AY166" s="71"/>
      <c r="AZ166" s="71"/>
      <c r="BA166" s="71"/>
      <c r="BB166" s="71">
        <v>0</v>
      </c>
    </row>
    <row r="167" spans="1:347" s="70" customFormat="1" ht="11.25" customHeight="1" x14ac:dyDescent="0.2">
      <c r="A167" s="130"/>
      <c r="B167" s="70" t="s">
        <v>246</v>
      </c>
      <c r="E167" s="506"/>
      <c r="G167" s="90"/>
      <c r="H167" s="127"/>
      <c r="I167" s="128">
        <v>0</v>
      </c>
      <c r="J167" s="128">
        <v>0</v>
      </c>
      <c r="K167" s="128">
        <v>0</v>
      </c>
      <c r="L167" s="128">
        <v>0</v>
      </c>
      <c r="M167" s="128">
        <v>0</v>
      </c>
      <c r="N167" s="128">
        <v>0</v>
      </c>
      <c r="O167" s="128">
        <v>0</v>
      </c>
      <c r="P167" s="128">
        <v>0</v>
      </c>
      <c r="Q167" s="128">
        <v>0</v>
      </c>
      <c r="R167" s="128">
        <v>0</v>
      </c>
      <c r="S167" s="128">
        <v>0</v>
      </c>
      <c r="T167" s="128">
        <v>0</v>
      </c>
      <c r="U167" s="128">
        <v>0</v>
      </c>
      <c r="V167" s="128">
        <v>0</v>
      </c>
      <c r="W167" s="128">
        <v>0</v>
      </c>
      <c r="X167" s="128">
        <v>0</v>
      </c>
      <c r="Y167" s="128">
        <v>0</v>
      </c>
      <c r="Z167" s="128">
        <v>0</v>
      </c>
      <c r="AA167" s="128">
        <v>0</v>
      </c>
      <c r="AB167" s="128">
        <v>0</v>
      </c>
      <c r="AC167" s="128">
        <v>0</v>
      </c>
      <c r="AD167" s="128">
        <v>0</v>
      </c>
      <c r="AE167" s="128">
        <v>0</v>
      </c>
      <c r="AF167" s="128">
        <v>0</v>
      </c>
      <c r="AG167" s="128">
        <v>0</v>
      </c>
      <c r="AH167" s="128">
        <v>0</v>
      </c>
      <c r="AI167" s="128">
        <v>0</v>
      </c>
      <c r="AJ167" s="128">
        <v>0</v>
      </c>
      <c r="AK167" s="128">
        <v>0</v>
      </c>
      <c r="AL167" s="128">
        <v>0</v>
      </c>
      <c r="AM167" s="128">
        <v>0</v>
      </c>
      <c r="AN167" s="128">
        <v>0</v>
      </c>
      <c r="AO167" s="128">
        <v>0</v>
      </c>
      <c r="AP167" s="128">
        <v>0</v>
      </c>
      <c r="AQ167" s="128">
        <v>0</v>
      </c>
      <c r="AR167" s="128">
        <v>0</v>
      </c>
      <c r="AS167" s="128">
        <v>0</v>
      </c>
      <c r="AT167" s="128">
        <v>0</v>
      </c>
      <c r="AU167" s="128">
        <v>0</v>
      </c>
      <c r="AV167" s="128">
        <v>0</v>
      </c>
      <c r="AW167" s="128">
        <v>0</v>
      </c>
      <c r="AY167" s="71"/>
      <c r="AZ167" s="71"/>
      <c r="BA167" s="71"/>
      <c r="BB167" s="71">
        <v>0</v>
      </c>
    </row>
    <row r="168" spans="1:347" s="70" customFormat="1" ht="11.25" customHeight="1" x14ac:dyDescent="0.2">
      <c r="A168" s="130"/>
      <c r="B168" s="91" t="s">
        <v>288</v>
      </c>
      <c r="C168" s="91"/>
      <c r="D168" s="91"/>
      <c r="E168" s="509"/>
      <c r="F168" s="91"/>
      <c r="G168" s="95"/>
      <c r="H168" s="468"/>
      <c r="I168" s="469"/>
      <c r="J168" s="469"/>
      <c r="K168" s="469"/>
      <c r="L168" s="469"/>
      <c r="M168" s="469"/>
      <c r="N168" s="469"/>
      <c r="O168" s="469"/>
      <c r="P168" s="469"/>
      <c r="Q168" s="469"/>
      <c r="R168" s="469"/>
      <c r="S168" s="469"/>
      <c r="T168" s="469"/>
      <c r="U168" s="469"/>
      <c r="V168" s="469"/>
      <c r="W168" s="469"/>
      <c r="X168" s="469"/>
      <c r="Y168" s="469"/>
      <c r="Z168" s="469"/>
      <c r="AA168" s="469"/>
      <c r="AB168" s="469"/>
      <c r="AC168" s="469"/>
      <c r="AD168" s="469"/>
      <c r="AE168" s="469"/>
      <c r="AF168" s="469"/>
      <c r="AG168" s="469"/>
      <c r="AH168" s="469"/>
      <c r="AI168" s="469"/>
      <c r="AJ168" s="469"/>
      <c r="AK168" s="469"/>
      <c r="AL168" s="469"/>
      <c r="AM168" s="469"/>
      <c r="AN168" s="469"/>
      <c r="AO168" s="469"/>
      <c r="AP168" s="469"/>
      <c r="AQ168" s="469"/>
      <c r="AR168" s="469"/>
      <c r="AS168" s="469"/>
      <c r="AT168" s="469"/>
      <c r="AU168" s="469"/>
      <c r="AV168" s="469"/>
      <c r="AW168" s="469"/>
    </row>
    <row r="169" spans="1:347" s="70" customFormat="1" ht="11.25" customHeight="1" x14ac:dyDescent="0.2">
      <c r="A169" s="130"/>
      <c r="B169" s="470" t="s">
        <v>289</v>
      </c>
      <c r="C169" s="470"/>
      <c r="D169" s="470"/>
      <c r="E169" s="510"/>
      <c r="F169" s="470"/>
      <c r="G169" s="471"/>
      <c r="H169" s="472">
        <v>0</v>
      </c>
      <c r="I169" s="473">
        <v>0</v>
      </c>
      <c r="J169" s="473">
        <v>0</v>
      </c>
      <c r="K169" s="473">
        <v>0</v>
      </c>
      <c r="L169" s="473">
        <v>0</v>
      </c>
      <c r="M169" s="473">
        <v>0</v>
      </c>
      <c r="N169" s="473">
        <v>0</v>
      </c>
      <c r="O169" s="473">
        <v>0</v>
      </c>
      <c r="P169" s="473">
        <v>0</v>
      </c>
      <c r="Q169" s="473">
        <v>0</v>
      </c>
      <c r="R169" s="473">
        <v>0</v>
      </c>
      <c r="S169" s="473">
        <v>0</v>
      </c>
      <c r="T169" s="473">
        <v>0</v>
      </c>
      <c r="U169" s="473">
        <v>0</v>
      </c>
      <c r="V169" s="473">
        <v>0</v>
      </c>
      <c r="W169" s="473">
        <v>0</v>
      </c>
      <c r="X169" s="473">
        <v>0</v>
      </c>
      <c r="Y169" s="473">
        <v>0</v>
      </c>
      <c r="Z169" s="473">
        <v>0</v>
      </c>
      <c r="AA169" s="473">
        <v>0</v>
      </c>
      <c r="AB169" s="473">
        <v>0</v>
      </c>
      <c r="AC169" s="473">
        <v>0</v>
      </c>
      <c r="AD169" s="473">
        <v>0</v>
      </c>
      <c r="AE169" s="473">
        <v>0</v>
      </c>
      <c r="AF169" s="473">
        <v>0</v>
      </c>
      <c r="AG169" s="473">
        <v>0</v>
      </c>
      <c r="AH169" s="473">
        <v>0</v>
      </c>
      <c r="AI169" s="473">
        <v>0</v>
      </c>
      <c r="AJ169" s="473">
        <v>0</v>
      </c>
      <c r="AK169" s="473">
        <v>0</v>
      </c>
      <c r="AL169" s="473">
        <v>0</v>
      </c>
      <c r="AM169" s="473">
        <v>0</v>
      </c>
      <c r="AN169" s="473">
        <v>0</v>
      </c>
      <c r="AO169" s="473">
        <v>0</v>
      </c>
      <c r="AP169" s="473">
        <v>0</v>
      </c>
      <c r="AQ169" s="473">
        <v>0</v>
      </c>
      <c r="AR169" s="473">
        <v>0</v>
      </c>
      <c r="AS169" s="473">
        <v>0</v>
      </c>
      <c r="AT169" s="473">
        <v>0</v>
      </c>
      <c r="AU169" s="473">
        <v>0</v>
      </c>
      <c r="AV169" s="473">
        <v>0</v>
      </c>
      <c r="AW169" s="473">
        <v>0</v>
      </c>
    </row>
    <row r="170" spans="1:347" s="70" customFormat="1" ht="11.25" customHeight="1" x14ac:dyDescent="0.2">
      <c r="A170" s="130"/>
      <c r="B170" s="91" t="s">
        <v>290</v>
      </c>
      <c r="C170" s="91"/>
      <c r="D170" s="91"/>
      <c r="E170" s="509"/>
      <c r="F170" s="91"/>
      <c r="G170" s="95"/>
      <c r="H170" s="474" t="s">
        <v>294</v>
      </c>
      <c r="I170" s="376" t="s">
        <v>294</v>
      </c>
      <c r="J170" s="376" t="s">
        <v>294</v>
      </c>
      <c r="K170" s="376" t="s">
        <v>294</v>
      </c>
      <c r="L170" s="376" t="s">
        <v>294</v>
      </c>
      <c r="M170" s="376" t="s">
        <v>294</v>
      </c>
      <c r="N170" s="376" t="s">
        <v>294</v>
      </c>
      <c r="O170" s="376" t="s">
        <v>294</v>
      </c>
      <c r="P170" s="376" t="s">
        <v>294</v>
      </c>
      <c r="Q170" s="376" t="s">
        <v>294</v>
      </c>
      <c r="R170" s="376" t="s">
        <v>294</v>
      </c>
      <c r="S170" s="376" t="s">
        <v>294</v>
      </c>
      <c r="T170" s="376" t="s">
        <v>294</v>
      </c>
      <c r="U170" s="376" t="s">
        <v>294</v>
      </c>
      <c r="V170" s="376" t="s">
        <v>294</v>
      </c>
      <c r="W170" s="376" t="s">
        <v>294</v>
      </c>
      <c r="X170" s="376" t="s">
        <v>294</v>
      </c>
      <c r="Y170" s="376" t="s">
        <v>294</v>
      </c>
      <c r="Z170" s="376" t="s">
        <v>294</v>
      </c>
      <c r="AA170" s="376" t="s">
        <v>294</v>
      </c>
      <c r="AB170" s="376" t="s">
        <v>294</v>
      </c>
      <c r="AC170" s="376" t="s">
        <v>294</v>
      </c>
      <c r="AD170" s="376" t="s">
        <v>294</v>
      </c>
      <c r="AE170" s="376" t="s">
        <v>294</v>
      </c>
      <c r="AF170" s="376" t="s">
        <v>294</v>
      </c>
      <c r="AG170" s="376" t="s">
        <v>294</v>
      </c>
      <c r="AH170" s="376" t="s">
        <v>294</v>
      </c>
      <c r="AI170" s="376" t="s">
        <v>294</v>
      </c>
      <c r="AJ170" s="376" t="s">
        <v>294</v>
      </c>
      <c r="AK170" s="376" t="s">
        <v>294</v>
      </c>
      <c r="AL170" s="376" t="s">
        <v>294</v>
      </c>
      <c r="AM170" s="376" t="s">
        <v>294</v>
      </c>
      <c r="AN170" s="376" t="s">
        <v>294</v>
      </c>
      <c r="AO170" s="376" t="s">
        <v>294</v>
      </c>
      <c r="AP170" s="376" t="s">
        <v>294</v>
      </c>
      <c r="AQ170" s="376" t="s">
        <v>294</v>
      </c>
      <c r="AR170" s="376" t="s">
        <v>294</v>
      </c>
      <c r="AS170" s="376" t="s">
        <v>294</v>
      </c>
      <c r="AT170" s="376" t="s">
        <v>294</v>
      </c>
      <c r="AU170" s="376" t="s">
        <v>294</v>
      </c>
      <c r="AV170" s="376" t="s">
        <v>294</v>
      </c>
      <c r="AW170" s="376" t="s">
        <v>294</v>
      </c>
    </row>
    <row r="171" spans="1:347" s="70" customFormat="1" ht="11.25" customHeight="1" x14ac:dyDescent="0.2">
      <c r="A171" s="130"/>
      <c r="E171" s="511"/>
      <c r="G171" s="90"/>
      <c r="H171" s="132"/>
      <c r="I171" s="133"/>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row>
    <row r="172" spans="1:347" s="70" customFormat="1" ht="11.25" customHeight="1" x14ac:dyDescent="0.2">
      <c r="A172" s="130"/>
      <c r="E172" s="511"/>
      <c r="G172" s="90"/>
      <c r="H172" s="132"/>
      <c r="I172" s="133"/>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row>
    <row r="173" spans="1:347" x14ac:dyDescent="0.25">
      <c r="B173" s="68" t="s">
        <v>247</v>
      </c>
      <c r="C173" s="461"/>
      <c r="D173" s="461"/>
      <c r="E173" s="512"/>
      <c r="F173" s="461"/>
      <c r="G173" s="462"/>
      <c r="H173" s="463"/>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464"/>
      <c r="AK173" s="464"/>
      <c r="AL173" s="464"/>
      <c r="AM173" s="464"/>
      <c r="AN173" s="464"/>
      <c r="AO173" s="464"/>
      <c r="AP173" s="464"/>
      <c r="AQ173" s="464"/>
      <c r="AR173" s="464"/>
      <c r="AS173" s="464"/>
      <c r="AT173" s="464"/>
      <c r="AU173" s="464"/>
      <c r="AV173" s="464"/>
      <c r="AW173" s="464"/>
      <c r="AX173" s="70"/>
      <c r="AY173" s="464"/>
      <c r="AZ173" s="464"/>
      <c r="BA173" s="464"/>
      <c r="BB173" s="464"/>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c r="CE173" s="70"/>
      <c r="CF173" s="70"/>
      <c r="CG173" s="70"/>
      <c r="CH173" s="70"/>
      <c r="CI173" s="70"/>
      <c r="CJ173" s="70"/>
      <c r="CK173" s="70"/>
      <c r="CL173" s="70"/>
      <c r="CM173" s="70"/>
      <c r="CN173" s="70"/>
      <c r="CO173" s="70"/>
      <c r="CP173" s="70"/>
      <c r="CQ173" s="70"/>
      <c r="CR173" s="70"/>
      <c r="CS173" s="70"/>
      <c r="CT173" s="70"/>
      <c r="CU173" s="70"/>
      <c r="CV173" s="70"/>
      <c r="CW173" s="70"/>
      <c r="CX173" s="70"/>
      <c r="CY173" s="70"/>
      <c r="CZ173" s="70"/>
      <c r="DA173" s="70"/>
      <c r="DB173" s="70"/>
      <c r="DC173" s="70"/>
      <c r="DD173" s="70"/>
      <c r="DE173" s="70"/>
      <c r="DF173" s="70"/>
      <c r="DG173" s="70"/>
      <c r="DH173" s="70"/>
      <c r="DI173" s="70"/>
      <c r="DJ173" s="70"/>
      <c r="DK173" s="70"/>
      <c r="DL173" s="70"/>
      <c r="DM173" s="70"/>
      <c r="DN173" s="70"/>
      <c r="DO173" s="70"/>
      <c r="DP173" s="70"/>
      <c r="DQ173" s="70"/>
      <c r="DR173" s="70"/>
      <c r="DS173" s="70"/>
      <c r="DT173" s="70"/>
      <c r="DU173" s="70"/>
      <c r="DV173" s="70"/>
      <c r="DW173" s="70"/>
      <c r="DX173" s="70"/>
      <c r="DY173" s="70"/>
      <c r="DZ173" s="70"/>
      <c r="EA173" s="70"/>
      <c r="EB173" s="70"/>
      <c r="EC173" s="70"/>
      <c r="ED173" s="70"/>
      <c r="EE173" s="70"/>
      <c r="EF173" s="70"/>
      <c r="EG173" s="70"/>
      <c r="EH173" s="70"/>
      <c r="EI173" s="70"/>
      <c r="EJ173" s="70"/>
      <c r="EK173" s="70"/>
      <c r="EL173" s="70"/>
      <c r="EM173" s="70"/>
      <c r="EN173" s="70"/>
      <c r="EO173" s="70"/>
      <c r="EP173" s="70"/>
      <c r="EQ173" s="70"/>
      <c r="ER173" s="70"/>
      <c r="ES173" s="70"/>
      <c r="ET173" s="70"/>
      <c r="EU173" s="70"/>
      <c r="EV173" s="70"/>
      <c r="EW173" s="70"/>
      <c r="EX173" s="70"/>
      <c r="EY173" s="70"/>
      <c r="EZ173" s="70"/>
      <c r="FA173" s="70"/>
      <c r="FB173" s="70"/>
      <c r="FC173" s="70"/>
      <c r="FD173" s="70"/>
      <c r="FE173" s="70"/>
      <c r="FF173" s="70"/>
      <c r="FG173" s="70"/>
      <c r="FH173" s="70"/>
      <c r="FI173" s="70"/>
      <c r="FJ173" s="70"/>
      <c r="FK173" s="70"/>
      <c r="FL173" s="70"/>
      <c r="FM173" s="70"/>
      <c r="FN173" s="70"/>
      <c r="FO173" s="70"/>
      <c r="FP173" s="70"/>
      <c r="FQ173" s="70"/>
      <c r="FR173" s="70"/>
      <c r="FS173" s="70"/>
      <c r="FT173" s="70"/>
      <c r="FU173" s="70"/>
      <c r="FV173" s="70"/>
      <c r="FW173" s="70"/>
      <c r="FX173" s="70"/>
      <c r="FY173" s="70"/>
      <c r="FZ173" s="70"/>
      <c r="GA173" s="70"/>
      <c r="GB173" s="70"/>
      <c r="GC173" s="70"/>
      <c r="GD173" s="70"/>
      <c r="GE173" s="70"/>
      <c r="GF173" s="70"/>
      <c r="GG173" s="70"/>
      <c r="GH173" s="70"/>
      <c r="GI173" s="70"/>
      <c r="GJ173" s="70"/>
      <c r="GK173" s="70"/>
      <c r="GL173" s="70"/>
      <c r="GM173" s="70"/>
      <c r="GN173" s="70"/>
      <c r="GO173" s="70"/>
      <c r="GP173" s="70"/>
      <c r="GQ173" s="70"/>
      <c r="GR173" s="70"/>
      <c r="GS173" s="70"/>
      <c r="GT173" s="70"/>
      <c r="GU173" s="70"/>
      <c r="GV173" s="70"/>
      <c r="GW173" s="70"/>
      <c r="GX173" s="70"/>
      <c r="GY173" s="70"/>
      <c r="GZ173" s="70"/>
      <c r="HA173" s="70"/>
      <c r="HB173" s="70"/>
      <c r="HC173" s="70"/>
      <c r="HD173" s="70"/>
      <c r="HE173" s="70"/>
      <c r="HF173" s="70"/>
      <c r="HG173" s="70"/>
      <c r="HH173" s="70"/>
      <c r="HI173" s="70"/>
      <c r="HJ173" s="70"/>
      <c r="HK173" s="70"/>
      <c r="HL173" s="70"/>
      <c r="HM173" s="70"/>
      <c r="HN173" s="70"/>
      <c r="HO173" s="70"/>
      <c r="HP173" s="70"/>
      <c r="HQ173" s="70"/>
      <c r="HR173" s="70"/>
      <c r="HS173" s="70"/>
      <c r="HT173" s="70"/>
      <c r="HU173" s="70"/>
      <c r="HV173" s="70"/>
      <c r="HW173" s="70"/>
      <c r="HX173" s="70"/>
      <c r="HY173" s="70"/>
      <c r="HZ173" s="70"/>
      <c r="IA173" s="70"/>
      <c r="IB173" s="70"/>
      <c r="IC173" s="70"/>
      <c r="ID173" s="70"/>
      <c r="IE173" s="70"/>
      <c r="IF173" s="70"/>
      <c r="IG173" s="70"/>
      <c r="IH173" s="70"/>
      <c r="II173" s="70"/>
      <c r="IJ173" s="70"/>
      <c r="IK173" s="70"/>
      <c r="IL173" s="70"/>
      <c r="IM173" s="70"/>
      <c r="IN173" s="70"/>
      <c r="IO173" s="70"/>
      <c r="IP173" s="70"/>
      <c r="IQ173" s="70"/>
      <c r="IR173" s="70"/>
      <c r="IS173" s="70"/>
      <c r="IT173" s="70"/>
      <c r="IU173" s="70"/>
      <c r="IV173" s="70"/>
      <c r="IW173" s="70"/>
      <c r="IX173" s="70"/>
      <c r="IY173" s="70"/>
      <c r="IZ173" s="70"/>
      <c r="JA173" s="70"/>
      <c r="JB173" s="70"/>
      <c r="JC173" s="70"/>
      <c r="JD173" s="70"/>
      <c r="JE173" s="70"/>
      <c r="JF173" s="70"/>
      <c r="JG173" s="70"/>
      <c r="JH173" s="70"/>
      <c r="JI173" s="70"/>
      <c r="JJ173" s="70"/>
      <c r="JK173" s="70"/>
      <c r="JL173" s="70"/>
      <c r="JM173" s="70"/>
      <c r="JN173" s="70"/>
      <c r="JO173" s="70"/>
      <c r="JP173" s="70"/>
      <c r="JQ173" s="70"/>
      <c r="JR173" s="70"/>
      <c r="JS173" s="70"/>
      <c r="JT173" s="70"/>
      <c r="JU173" s="70"/>
      <c r="JV173" s="70"/>
      <c r="JW173" s="70"/>
      <c r="JX173" s="70"/>
      <c r="JY173" s="70"/>
      <c r="JZ173" s="70"/>
      <c r="KA173" s="70"/>
      <c r="KB173" s="70"/>
      <c r="KC173" s="70"/>
      <c r="KD173" s="70"/>
      <c r="KE173" s="70"/>
      <c r="KF173" s="70"/>
      <c r="KG173" s="70"/>
      <c r="KH173" s="70"/>
      <c r="KI173" s="70"/>
      <c r="KJ173" s="70"/>
      <c r="KK173" s="70"/>
      <c r="KL173" s="70"/>
      <c r="KM173" s="70"/>
      <c r="KN173" s="70"/>
      <c r="KO173" s="70"/>
      <c r="KP173" s="70"/>
      <c r="KQ173" s="70"/>
      <c r="KR173" s="70"/>
      <c r="KS173" s="70"/>
      <c r="KT173" s="70"/>
      <c r="KU173" s="70"/>
      <c r="KV173" s="70"/>
      <c r="KW173" s="70"/>
      <c r="KX173" s="70"/>
      <c r="KY173" s="70"/>
      <c r="KZ173" s="70"/>
      <c r="LA173" s="70"/>
      <c r="LB173" s="70"/>
      <c r="LC173" s="70"/>
      <c r="LD173" s="70"/>
      <c r="LE173" s="70"/>
      <c r="LF173" s="70"/>
      <c r="LG173" s="70"/>
      <c r="LH173" s="70"/>
      <c r="LI173" s="70"/>
      <c r="LJ173" s="70"/>
      <c r="LK173" s="70"/>
      <c r="LL173" s="70"/>
      <c r="LM173" s="70"/>
      <c r="LN173" s="70"/>
      <c r="LO173" s="70"/>
      <c r="LP173" s="70"/>
      <c r="LQ173" s="70"/>
      <c r="LR173" s="70"/>
      <c r="LS173" s="70"/>
      <c r="LT173" s="70"/>
      <c r="LU173" s="70"/>
      <c r="LV173" s="70"/>
      <c r="LW173" s="70"/>
      <c r="LX173" s="70"/>
      <c r="LY173" s="70"/>
      <c r="LZ173" s="70"/>
      <c r="MA173" s="70"/>
      <c r="MB173" s="70"/>
      <c r="MC173" s="70"/>
      <c r="MD173" s="70"/>
      <c r="ME173" s="70"/>
      <c r="MF173" s="70"/>
      <c r="MG173" s="70"/>
      <c r="MH173" s="70"/>
      <c r="MI173" s="70"/>
    </row>
    <row r="174" spans="1:347" x14ac:dyDescent="0.25">
      <c r="B174" s="465" t="s">
        <v>287</v>
      </c>
      <c r="C174" s="466"/>
      <c r="D174" s="466"/>
      <c r="E174" s="513"/>
      <c r="F174" s="466"/>
      <c r="G174" s="466"/>
      <c r="H174" s="126"/>
      <c r="I174" s="467"/>
      <c r="J174" s="467"/>
      <c r="K174" s="467"/>
      <c r="L174" s="467"/>
      <c r="M174" s="467"/>
      <c r="N174" s="467"/>
      <c r="O174" s="467"/>
      <c r="P174" s="467"/>
      <c r="Q174" s="467"/>
      <c r="R174" s="467"/>
      <c r="S174" s="467"/>
      <c r="T174" s="467"/>
      <c r="U174" s="467"/>
      <c r="V174" s="467"/>
      <c r="W174" s="467"/>
      <c r="X174" s="467"/>
      <c r="Y174" s="467"/>
      <c r="Z174" s="467"/>
      <c r="AA174" s="467"/>
      <c r="AB174" s="467"/>
      <c r="AC174" s="467"/>
      <c r="AD174" s="467"/>
      <c r="AE174" s="467"/>
      <c r="AF174" s="467"/>
      <c r="AG174" s="467"/>
      <c r="AH174" s="467"/>
      <c r="AI174" s="467"/>
      <c r="AJ174" s="467"/>
      <c r="AK174" s="467"/>
      <c r="AL174" s="467"/>
      <c r="AM174" s="467"/>
      <c r="AN174" s="467"/>
      <c r="AO174" s="467"/>
      <c r="AP174" s="467"/>
      <c r="AQ174" s="467"/>
      <c r="AR174" s="467"/>
      <c r="AS174" s="467"/>
      <c r="AT174" s="467"/>
      <c r="AU174" s="467"/>
      <c r="AV174" s="467"/>
      <c r="AW174" s="467"/>
      <c r="AX174" s="70"/>
      <c r="AY174" s="467"/>
      <c r="AZ174" s="467"/>
      <c r="BA174" s="467"/>
      <c r="BB174" s="467"/>
      <c r="BC174" s="70"/>
      <c r="BD174" s="70"/>
      <c r="BE174" s="70"/>
      <c r="BF174" s="70"/>
      <c r="BG174" s="70"/>
      <c r="BH174" s="70"/>
      <c r="BI174" s="70"/>
      <c r="BJ174" s="70"/>
      <c r="BK174" s="70"/>
      <c r="BL174" s="70"/>
      <c r="BM174" s="70"/>
      <c r="BN174" s="70"/>
      <c r="BO174" s="70"/>
      <c r="BP174" s="70"/>
      <c r="BQ174" s="70"/>
      <c r="BR174" s="70"/>
      <c r="BS174" s="70"/>
      <c r="BT174" s="70"/>
      <c r="BU174" s="70"/>
      <c r="BV174" s="70"/>
      <c r="BW174" s="70"/>
      <c r="BX174" s="70"/>
      <c r="BY174" s="70"/>
      <c r="BZ174" s="70"/>
      <c r="CA174" s="70"/>
      <c r="CB174" s="70"/>
      <c r="CC174" s="70"/>
      <c r="CD174" s="70"/>
      <c r="CE174" s="70"/>
      <c r="CF174" s="70"/>
      <c r="CG174" s="70"/>
      <c r="CH174" s="70"/>
      <c r="CI174" s="70"/>
      <c r="CJ174" s="70"/>
      <c r="CK174" s="70"/>
      <c r="CL174" s="70"/>
      <c r="CM174" s="70"/>
      <c r="CN174" s="70"/>
      <c r="CO174" s="70"/>
      <c r="CP174" s="70"/>
      <c r="CQ174" s="70"/>
      <c r="CR174" s="70"/>
      <c r="CS174" s="70"/>
      <c r="CT174" s="70"/>
      <c r="CU174" s="70"/>
      <c r="CV174" s="70"/>
      <c r="CW174" s="70"/>
      <c r="CX174" s="70"/>
      <c r="CY174" s="70"/>
      <c r="CZ174" s="70"/>
      <c r="DA174" s="70"/>
      <c r="DB174" s="70"/>
      <c r="DC174" s="70"/>
      <c r="DD174" s="70"/>
      <c r="DE174" s="70"/>
      <c r="DF174" s="70"/>
      <c r="DG174" s="70"/>
      <c r="DH174" s="70"/>
      <c r="DI174" s="70"/>
      <c r="DJ174" s="70"/>
      <c r="DK174" s="70"/>
      <c r="DL174" s="70"/>
      <c r="DM174" s="70"/>
      <c r="DN174" s="70"/>
      <c r="DO174" s="70"/>
      <c r="DP174" s="70"/>
      <c r="DQ174" s="70"/>
      <c r="DR174" s="70"/>
      <c r="DS174" s="70"/>
      <c r="DT174" s="70"/>
      <c r="DU174" s="70"/>
      <c r="DV174" s="70"/>
      <c r="DW174" s="70"/>
      <c r="DX174" s="70"/>
      <c r="DY174" s="70"/>
      <c r="DZ174" s="70"/>
      <c r="EA174" s="70"/>
      <c r="EB174" s="70"/>
      <c r="EC174" s="70"/>
      <c r="ED174" s="70"/>
      <c r="EE174" s="70"/>
      <c r="EF174" s="70"/>
      <c r="EG174" s="70"/>
      <c r="EH174" s="70"/>
      <c r="EI174" s="70"/>
      <c r="EJ174" s="70"/>
      <c r="EK174" s="70"/>
      <c r="EL174" s="70"/>
      <c r="EM174" s="70"/>
      <c r="EN174" s="70"/>
      <c r="EO174" s="70"/>
      <c r="EP174" s="70"/>
      <c r="EQ174" s="70"/>
      <c r="ER174" s="70"/>
      <c r="ES174" s="70"/>
      <c r="ET174" s="70"/>
      <c r="EU174" s="70"/>
      <c r="EV174" s="70"/>
      <c r="EW174" s="70"/>
      <c r="EX174" s="70"/>
      <c r="EY174" s="70"/>
      <c r="EZ174" s="70"/>
      <c r="FA174" s="70"/>
      <c r="FB174" s="70"/>
      <c r="FC174" s="70"/>
      <c r="FD174" s="70"/>
      <c r="FE174" s="70"/>
      <c r="FF174" s="70"/>
      <c r="FG174" s="70"/>
      <c r="FH174" s="70"/>
      <c r="FI174" s="70"/>
      <c r="FJ174" s="70"/>
      <c r="FK174" s="70"/>
      <c r="FL174" s="70"/>
      <c r="FM174" s="70"/>
      <c r="FN174" s="70"/>
      <c r="FO174" s="70"/>
      <c r="FP174" s="70"/>
      <c r="FQ174" s="70"/>
      <c r="FR174" s="70"/>
      <c r="FS174" s="70"/>
      <c r="FT174" s="70"/>
      <c r="FU174" s="70"/>
      <c r="FV174" s="70"/>
      <c r="FW174" s="70"/>
      <c r="FX174" s="70"/>
      <c r="FY174" s="70"/>
      <c r="FZ174" s="70"/>
      <c r="GA174" s="70"/>
      <c r="GB174" s="70"/>
      <c r="GC174" s="70"/>
      <c r="GD174" s="70"/>
      <c r="GE174" s="70"/>
      <c r="GF174" s="70"/>
      <c r="GG174" s="70"/>
      <c r="GH174" s="70"/>
      <c r="GI174" s="70"/>
      <c r="GJ174" s="70"/>
      <c r="GK174" s="70"/>
      <c r="GL174" s="70"/>
      <c r="GM174" s="70"/>
      <c r="GN174" s="70"/>
      <c r="GO174" s="70"/>
      <c r="GP174" s="70"/>
      <c r="GQ174" s="70"/>
      <c r="GR174" s="70"/>
      <c r="GS174" s="70"/>
      <c r="GT174" s="70"/>
      <c r="GU174" s="70"/>
      <c r="GV174" s="70"/>
      <c r="GW174" s="70"/>
      <c r="GX174" s="70"/>
      <c r="GY174" s="70"/>
      <c r="GZ174" s="70"/>
      <c r="HA174" s="70"/>
      <c r="HB174" s="70"/>
      <c r="HC174" s="70"/>
      <c r="HD174" s="70"/>
      <c r="HE174" s="70"/>
      <c r="HF174" s="70"/>
      <c r="HG174" s="70"/>
      <c r="HH174" s="70"/>
      <c r="HI174" s="70"/>
      <c r="HJ174" s="70"/>
      <c r="HK174" s="70"/>
      <c r="HL174" s="70"/>
      <c r="HM174" s="70"/>
      <c r="HN174" s="70"/>
      <c r="HO174" s="70"/>
      <c r="HP174" s="70"/>
      <c r="HQ174" s="70"/>
      <c r="HR174" s="70"/>
      <c r="HS174" s="70"/>
      <c r="HT174" s="70"/>
      <c r="HU174" s="70"/>
      <c r="HV174" s="70"/>
      <c r="HW174" s="70"/>
      <c r="HX174" s="70"/>
      <c r="HY174" s="70"/>
      <c r="HZ174" s="70"/>
      <c r="IA174" s="70"/>
      <c r="IB174" s="70"/>
      <c r="IC174" s="70"/>
      <c r="ID174" s="70"/>
      <c r="IE174" s="70"/>
      <c r="IF174" s="70"/>
      <c r="IG174" s="70"/>
      <c r="IH174" s="70"/>
      <c r="II174" s="70"/>
      <c r="IJ174" s="70"/>
      <c r="IK174" s="70"/>
      <c r="IL174" s="70"/>
      <c r="IM174" s="70"/>
      <c r="IN174" s="70"/>
      <c r="IO174" s="70"/>
      <c r="IP174" s="70"/>
      <c r="IQ174" s="70"/>
      <c r="IR174" s="70"/>
      <c r="IS174" s="70"/>
      <c r="IT174" s="70"/>
      <c r="IU174" s="70"/>
      <c r="IV174" s="70"/>
      <c r="IW174" s="70"/>
      <c r="IX174" s="70"/>
      <c r="IY174" s="70"/>
      <c r="IZ174" s="70"/>
      <c r="JA174" s="70"/>
      <c r="JB174" s="70"/>
      <c r="JC174" s="70"/>
      <c r="JD174" s="70"/>
      <c r="JE174" s="70"/>
      <c r="JF174" s="70"/>
      <c r="JG174" s="70"/>
      <c r="JH174" s="70"/>
      <c r="JI174" s="70"/>
      <c r="JJ174" s="70"/>
      <c r="JK174" s="70"/>
      <c r="JL174" s="70"/>
      <c r="JM174" s="70"/>
      <c r="JN174" s="70"/>
      <c r="JO174" s="70"/>
      <c r="JP174" s="70"/>
      <c r="JQ174" s="70"/>
      <c r="JR174" s="70"/>
      <c r="JS174" s="70"/>
      <c r="JT174" s="70"/>
      <c r="JU174" s="70"/>
      <c r="JV174" s="70"/>
      <c r="JW174" s="70"/>
      <c r="JX174" s="70"/>
      <c r="JY174" s="70"/>
      <c r="JZ174" s="70"/>
      <c r="KA174" s="70"/>
      <c r="KB174" s="70"/>
      <c r="KC174" s="70"/>
      <c r="KD174" s="70"/>
      <c r="KE174" s="70"/>
      <c r="KF174" s="70"/>
      <c r="KG174" s="70"/>
      <c r="KH174" s="70"/>
      <c r="KI174" s="70"/>
      <c r="KJ174" s="70"/>
      <c r="KK174" s="70"/>
      <c r="KL174" s="70"/>
      <c r="KM174" s="70"/>
      <c r="KN174" s="70"/>
      <c r="KO174" s="70"/>
      <c r="KP174" s="70"/>
      <c r="KQ174" s="70"/>
      <c r="KR174" s="70"/>
      <c r="KS174" s="70"/>
      <c r="KT174" s="70"/>
      <c r="KU174" s="70"/>
      <c r="KV174" s="70"/>
      <c r="KW174" s="70"/>
      <c r="KX174" s="70"/>
      <c r="KY174" s="70"/>
      <c r="KZ174" s="70"/>
      <c r="LA174" s="70"/>
      <c r="LB174" s="70"/>
      <c r="LC174" s="70"/>
      <c r="LD174" s="70"/>
      <c r="LE174" s="70"/>
      <c r="LF174" s="70"/>
      <c r="LG174" s="70"/>
      <c r="LH174" s="70"/>
      <c r="LI174" s="70"/>
      <c r="LJ174" s="70"/>
      <c r="LK174" s="70"/>
      <c r="LL174" s="70"/>
      <c r="LM174" s="70"/>
      <c r="LN174" s="70"/>
      <c r="LO174" s="70"/>
      <c r="LP174" s="70"/>
      <c r="LQ174" s="70"/>
      <c r="LR174" s="70"/>
      <c r="LS174" s="70"/>
      <c r="LT174" s="70"/>
      <c r="LU174" s="70"/>
      <c r="LV174" s="70"/>
      <c r="LW174" s="70"/>
      <c r="LX174" s="70"/>
      <c r="LY174" s="70"/>
      <c r="LZ174" s="70"/>
      <c r="MA174" s="70"/>
      <c r="MB174" s="70"/>
      <c r="MC174" s="70"/>
      <c r="MD174" s="70"/>
      <c r="ME174" s="70"/>
      <c r="MF174" s="70"/>
      <c r="MG174" s="70"/>
      <c r="MH174" s="70"/>
      <c r="MI174" s="70"/>
    </row>
    <row r="175" spans="1:347" s="70" customFormat="1" ht="11.25" customHeight="1" x14ac:dyDescent="0.2">
      <c r="A175" s="130"/>
      <c r="B175" s="70" t="s">
        <v>247</v>
      </c>
      <c r="C175" s="70" t="s">
        <v>434</v>
      </c>
      <c r="D175" s="70" t="s">
        <v>445</v>
      </c>
      <c r="E175" s="506">
        <v>1</v>
      </c>
      <c r="G175" s="90">
        <v>32136</v>
      </c>
      <c r="H175" s="127">
        <v>31200</v>
      </c>
      <c r="I175" s="507">
        <v>32136</v>
      </c>
      <c r="J175" s="128">
        <v>32778.720000000001</v>
      </c>
      <c r="K175" s="128">
        <v>33434.294399999999</v>
      </c>
      <c r="L175" s="128">
        <v>34102.980287999999</v>
      </c>
      <c r="M175" s="128">
        <v>34785.039893759997</v>
      </c>
      <c r="N175" s="128">
        <v>35480.740691635197</v>
      </c>
      <c r="O175" s="128">
        <v>36190.355505467902</v>
      </c>
      <c r="P175" s="128">
        <v>36914.162615577261</v>
      </c>
      <c r="Q175" s="128">
        <v>37652.445867888804</v>
      </c>
      <c r="R175" s="128">
        <v>38405.494785246578</v>
      </c>
      <c r="S175" s="128">
        <v>39173.60468095151</v>
      </c>
      <c r="T175" s="128">
        <v>39957.076774570538</v>
      </c>
      <c r="U175" s="128">
        <v>40756.218310061951</v>
      </c>
      <c r="V175" s="128">
        <v>41571.342676263193</v>
      </c>
      <c r="W175" s="128">
        <v>42402.769529788457</v>
      </c>
      <c r="X175" s="128">
        <v>43250.824920384228</v>
      </c>
      <c r="Y175" s="128">
        <v>44115.841418791912</v>
      </c>
      <c r="Z175" s="128">
        <v>44998.158247167754</v>
      </c>
      <c r="AA175" s="128">
        <v>45898.121412111112</v>
      </c>
      <c r="AB175" s="128">
        <v>46816.083840353334</v>
      </c>
      <c r="AC175" s="128">
        <v>47752.405517160405</v>
      </c>
      <c r="AD175" s="128">
        <v>48707.453627503615</v>
      </c>
      <c r="AE175" s="128">
        <v>49681.602700053685</v>
      </c>
      <c r="AF175" s="128">
        <v>50675.234754054756</v>
      </c>
      <c r="AG175" s="128">
        <v>51688.73944913585</v>
      </c>
      <c r="AH175" s="128">
        <v>52722.514238118565</v>
      </c>
      <c r="AI175" s="128">
        <v>53776.964522880939</v>
      </c>
      <c r="AJ175" s="128">
        <v>54852.503813338561</v>
      </c>
      <c r="AK175" s="128">
        <v>55949.553889605333</v>
      </c>
      <c r="AL175" s="128">
        <v>57068.544967397444</v>
      </c>
      <c r="AM175" s="128">
        <v>58209.915866745396</v>
      </c>
      <c r="AN175" s="128">
        <v>59374.114184080303</v>
      </c>
      <c r="AO175" s="128">
        <v>60561.596467761912</v>
      </c>
      <c r="AP175" s="128">
        <v>61772.828397117155</v>
      </c>
      <c r="AQ175" s="128">
        <v>63008.284965059502</v>
      </c>
      <c r="AR175" s="128">
        <v>64268.450664360695</v>
      </c>
      <c r="AS175" s="128">
        <v>65553.819677647916</v>
      </c>
      <c r="AT175" s="128">
        <v>66864.89607120087</v>
      </c>
      <c r="AU175" s="128">
        <v>68202.193992624889</v>
      </c>
      <c r="AV175" s="128">
        <v>69566.237872477388</v>
      </c>
      <c r="AW175" s="128">
        <v>70957.562629926935</v>
      </c>
      <c r="AY175" s="71"/>
      <c r="AZ175" s="71"/>
      <c r="BA175" s="71"/>
      <c r="BB175" s="71">
        <v>-32136</v>
      </c>
    </row>
    <row r="176" spans="1:347" s="70" customFormat="1" ht="11.25" customHeight="1" x14ac:dyDescent="0.2">
      <c r="A176" s="130"/>
      <c r="B176" s="70" t="s">
        <v>247</v>
      </c>
      <c r="C176" s="70" t="s">
        <v>434</v>
      </c>
      <c r="D176" s="70" t="s">
        <v>354</v>
      </c>
      <c r="E176" s="506">
        <v>1</v>
      </c>
      <c r="G176" s="90">
        <v>33100.080000000002</v>
      </c>
      <c r="H176" s="127">
        <v>32136</v>
      </c>
      <c r="I176" s="507">
        <v>33100.080000000002</v>
      </c>
      <c r="J176" s="128">
        <v>33762.081600000005</v>
      </c>
      <c r="K176" s="128">
        <v>34437.323232000002</v>
      </c>
      <c r="L176" s="128">
        <v>35126.069696640006</v>
      </c>
      <c r="M176" s="128">
        <v>35828.591090572809</v>
      </c>
      <c r="N176" s="128">
        <v>36545.162912384265</v>
      </c>
      <c r="O176" s="128">
        <v>37276.066170631952</v>
      </c>
      <c r="P176" s="128">
        <v>38021.587494044594</v>
      </c>
      <c r="Q176" s="128">
        <v>38782.01924392549</v>
      </c>
      <c r="R176" s="128">
        <v>39557.659628804002</v>
      </c>
      <c r="S176" s="128">
        <v>40348.812821380081</v>
      </c>
      <c r="T176" s="128">
        <v>41155.789077807683</v>
      </c>
      <c r="U176" s="128">
        <v>41978.904859363836</v>
      </c>
      <c r="V176" s="128">
        <v>42818.482956551117</v>
      </c>
      <c r="W176" s="128">
        <v>43674.852615682139</v>
      </c>
      <c r="X176" s="128">
        <v>44548.349667995783</v>
      </c>
      <c r="Y176" s="128">
        <v>45439.316661355697</v>
      </c>
      <c r="Z176" s="128">
        <v>46348.102994582812</v>
      </c>
      <c r="AA176" s="128">
        <v>47275.065054474471</v>
      </c>
      <c r="AB176" s="128">
        <v>48220.566355563962</v>
      </c>
      <c r="AC176" s="128">
        <v>49184.977682675242</v>
      </c>
      <c r="AD176" s="128">
        <v>50168.677236328745</v>
      </c>
      <c r="AE176" s="128">
        <v>51172.050781055324</v>
      </c>
      <c r="AF176" s="128">
        <v>52195.491796676433</v>
      </c>
      <c r="AG176" s="128">
        <v>53239.401632609966</v>
      </c>
      <c r="AH176" s="128">
        <v>54304.189665262165</v>
      </c>
      <c r="AI176" s="128">
        <v>55390.273458567412</v>
      </c>
      <c r="AJ176" s="128">
        <v>56498.078927738759</v>
      </c>
      <c r="AK176" s="128">
        <v>57628.040506293539</v>
      </c>
      <c r="AL176" s="128">
        <v>58780.601316419408</v>
      </c>
      <c r="AM176" s="128">
        <v>59956.213342747797</v>
      </c>
      <c r="AN176" s="128">
        <v>61155.337609602757</v>
      </c>
      <c r="AO176" s="128">
        <v>62378.444361794813</v>
      </c>
      <c r="AP176" s="128">
        <v>63626.013249030708</v>
      </c>
      <c r="AQ176" s="128">
        <v>64898.533514011324</v>
      </c>
      <c r="AR176" s="128">
        <v>66196.504184291553</v>
      </c>
      <c r="AS176" s="128">
        <v>67520.434267977384</v>
      </c>
      <c r="AT176" s="128">
        <v>68870.842953336934</v>
      </c>
      <c r="AU176" s="128">
        <v>70248.259812403674</v>
      </c>
      <c r="AV176" s="128">
        <v>71653.225008651745</v>
      </c>
      <c r="AW176" s="128">
        <v>73086.289508824775</v>
      </c>
      <c r="AY176" s="71"/>
      <c r="AZ176" s="71"/>
      <c r="BA176" s="71"/>
      <c r="BB176" s="71">
        <v>-33100.080000000002</v>
      </c>
    </row>
    <row r="177" spans="1:54" s="70" customFormat="1" ht="11.25" customHeight="1" x14ac:dyDescent="0.2">
      <c r="A177" s="130"/>
      <c r="B177" s="70" t="s">
        <v>247</v>
      </c>
      <c r="C177" s="70" t="s">
        <v>446</v>
      </c>
      <c r="D177" s="70" t="s">
        <v>447</v>
      </c>
      <c r="E177" s="506">
        <v>1</v>
      </c>
      <c r="G177" s="90">
        <v>42432</v>
      </c>
      <c r="H177" s="127">
        <v>41600</v>
      </c>
      <c r="I177" s="128">
        <v>42432</v>
      </c>
      <c r="J177" s="128">
        <v>43280.639999999999</v>
      </c>
      <c r="K177" s="128">
        <v>44146.252800000002</v>
      </c>
      <c r="L177" s="128">
        <v>45029.177856000002</v>
      </c>
      <c r="M177" s="128">
        <v>45929.761413120003</v>
      </c>
      <c r="N177" s="128">
        <v>46848.356641382401</v>
      </c>
      <c r="O177" s="128">
        <v>47785.323774210046</v>
      </c>
      <c r="P177" s="128">
        <v>48741.030249694246</v>
      </c>
      <c r="Q177" s="128">
        <v>49715.850854688135</v>
      </c>
      <c r="R177" s="128">
        <v>50710.167871781901</v>
      </c>
      <c r="S177" s="128">
        <v>51724.371229217541</v>
      </c>
      <c r="T177" s="128">
        <v>52758.858653801894</v>
      </c>
      <c r="U177" s="128">
        <v>53814.035826877931</v>
      </c>
      <c r="V177" s="128">
        <v>54890.316543415487</v>
      </c>
      <c r="W177" s="128">
        <v>55988.122874283799</v>
      </c>
      <c r="X177" s="128">
        <v>57107.885331769474</v>
      </c>
      <c r="Y177" s="128">
        <v>58250.043038404867</v>
      </c>
      <c r="Z177" s="128">
        <v>59415.043899172968</v>
      </c>
      <c r="AA177" s="128">
        <v>60603.344777156432</v>
      </c>
      <c r="AB177" s="128">
        <v>61815.411672699563</v>
      </c>
      <c r="AC177" s="128">
        <v>63051.719906153558</v>
      </c>
      <c r="AD177" s="128">
        <v>64312.754304276626</v>
      </c>
      <c r="AE177" s="128">
        <v>65599.00939036216</v>
      </c>
      <c r="AF177" s="128">
        <v>66910.989578169407</v>
      </c>
      <c r="AG177" s="128">
        <v>68249.209369732795</v>
      </c>
      <c r="AH177" s="128">
        <v>69614.193557127452</v>
      </c>
      <c r="AI177" s="128">
        <v>71006.477428270009</v>
      </c>
      <c r="AJ177" s="128">
        <v>72426.606976835406</v>
      </c>
      <c r="AK177" s="128">
        <v>73875.139116372113</v>
      </c>
      <c r="AL177" s="128">
        <v>75352.641898699556</v>
      </c>
      <c r="AM177" s="128">
        <v>76859.694736673555</v>
      </c>
      <c r="AN177" s="128">
        <v>78396.888631407026</v>
      </c>
      <c r="AO177" s="128">
        <v>79964.826404035164</v>
      </c>
      <c r="AP177" s="128">
        <v>81564.122932115875</v>
      </c>
      <c r="AQ177" s="128">
        <v>83195.405390758198</v>
      </c>
      <c r="AR177" s="128">
        <v>84859.313498573363</v>
      </c>
      <c r="AS177" s="128">
        <v>86556.499768544832</v>
      </c>
      <c r="AT177" s="128">
        <v>88287.629763915727</v>
      </c>
      <c r="AU177" s="128">
        <v>90053.382359194045</v>
      </c>
      <c r="AV177" s="128">
        <v>91854.450006377927</v>
      </c>
      <c r="AW177" s="128">
        <v>93691.539006505482</v>
      </c>
      <c r="AY177" s="71"/>
      <c r="AZ177" s="71"/>
      <c r="BA177" s="71"/>
      <c r="BB177" s="71">
        <v>-42432</v>
      </c>
    </row>
    <row r="178" spans="1:54" s="70" customFormat="1" ht="11.25" customHeight="1" x14ac:dyDescent="0.2">
      <c r="A178" s="130"/>
      <c r="B178" s="91" t="s">
        <v>288</v>
      </c>
      <c r="C178" s="91"/>
      <c r="D178" s="91"/>
      <c r="E178" s="509"/>
      <c r="F178" s="91"/>
      <c r="G178" s="95"/>
      <c r="H178" s="468"/>
      <c r="I178" s="469"/>
      <c r="J178" s="469"/>
      <c r="K178" s="469"/>
      <c r="L178" s="469"/>
      <c r="M178" s="469"/>
      <c r="N178" s="469"/>
      <c r="O178" s="469"/>
      <c r="P178" s="469"/>
      <c r="Q178" s="469"/>
      <c r="R178" s="469"/>
      <c r="S178" s="469"/>
      <c r="T178" s="469"/>
      <c r="U178" s="469"/>
      <c r="V178" s="469"/>
      <c r="W178" s="469"/>
      <c r="X178" s="469"/>
      <c r="Y178" s="469"/>
      <c r="Z178" s="469"/>
      <c r="AA178" s="469"/>
      <c r="AB178" s="469"/>
      <c r="AC178" s="469"/>
      <c r="AD178" s="469"/>
      <c r="AE178" s="469"/>
      <c r="AF178" s="469"/>
      <c r="AG178" s="469"/>
      <c r="AH178" s="469"/>
      <c r="AI178" s="469"/>
      <c r="AJ178" s="469"/>
      <c r="AK178" s="469"/>
      <c r="AL178" s="469"/>
      <c r="AM178" s="469"/>
      <c r="AN178" s="469"/>
      <c r="AO178" s="469"/>
      <c r="AP178" s="469"/>
      <c r="AQ178" s="469"/>
      <c r="AR178" s="469"/>
      <c r="AS178" s="469"/>
      <c r="AT178" s="469"/>
      <c r="AU178" s="469"/>
      <c r="AV178" s="469"/>
      <c r="AW178" s="469"/>
      <c r="AY178" s="71"/>
      <c r="AZ178" s="71"/>
      <c r="BA178" s="71"/>
      <c r="BB178" s="71"/>
    </row>
    <row r="179" spans="1:54" s="70" customFormat="1" ht="11.25" customHeight="1" x14ac:dyDescent="0.2">
      <c r="A179" s="130"/>
      <c r="B179" s="470" t="s">
        <v>289</v>
      </c>
      <c r="C179" s="470"/>
      <c r="D179" s="470"/>
      <c r="E179" s="510"/>
      <c r="F179" s="470"/>
      <c r="G179" s="471"/>
      <c r="H179" s="472">
        <v>3</v>
      </c>
      <c r="I179" s="473">
        <v>3</v>
      </c>
      <c r="J179" s="473">
        <v>3</v>
      </c>
      <c r="K179" s="473">
        <v>3</v>
      </c>
      <c r="L179" s="473">
        <v>3</v>
      </c>
      <c r="M179" s="473">
        <v>3</v>
      </c>
      <c r="N179" s="473">
        <v>3</v>
      </c>
      <c r="O179" s="473">
        <v>3</v>
      </c>
      <c r="P179" s="473">
        <v>3</v>
      </c>
      <c r="Q179" s="473">
        <v>3</v>
      </c>
      <c r="R179" s="473">
        <v>3</v>
      </c>
      <c r="S179" s="473">
        <v>3</v>
      </c>
      <c r="T179" s="473">
        <v>3</v>
      </c>
      <c r="U179" s="473">
        <v>3</v>
      </c>
      <c r="V179" s="473">
        <v>3</v>
      </c>
      <c r="W179" s="473">
        <v>3</v>
      </c>
      <c r="X179" s="473">
        <v>3</v>
      </c>
      <c r="Y179" s="473">
        <v>3</v>
      </c>
      <c r="Z179" s="473">
        <v>3</v>
      </c>
      <c r="AA179" s="473">
        <v>3</v>
      </c>
      <c r="AB179" s="473">
        <v>3</v>
      </c>
      <c r="AC179" s="473">
        <v>3</v>
      </c>
      <c r="AD179" s="473">
        <v>3</v>
      </c>
      <c r="AE179" s="473">
        <v>3</v>
      </c>
      <c r="AF179" s="473">
        <v>3</v>
      </c>
      <c r="AG179" s="473">
        <v>3</v>
      </c>
      <c r="AH179" s="473">
        <v>3</v>
      </c>
      <c r="AI179" s="473">
        <v>3</v>
      </c>
      <c r="AJ179" s="473">
        <v>3</v>
      </c>
      <c r="AK179" s="473">
        <v>3</v>
      </c>
      <c r="AL179" s="473">
        <v>3</v>
      </c>
      <c r="AM179" s="473">
        <v>3</v>
      </c>
      <c r="AN179" s="473">
        <v>3</v>
      </c>
      <c r="AO179" s="473">
        <v>3</v>
      </c>
      <c r="AP179" s="473">
        <v>3</v>
      </c>
      <c r="AQ179" s="473">
        <v>3</v>
      </c>
      <c r="AR179" s="473">
        <v>3</v>
      </c>
      <c r="AS179" s="473">
        <v>3</v>
      </c>
      <c r="AT179" s="473">
        <v>3</v>
      </c>
      <c r="AU179" s="473">
        <v>3</v>
      </c>
      <c r="AV179" s="473">
        <v>3</v>
      </c>
      <c r="AW179" s="473">
        <v>3</v>
      </c>
    </row>
    <row r="180" spans="1:54" s="70" customFormat="1" ht="11.25" customHeight="1" x14ac:dyDescent="0.2">
      <c r="A180" s="130"/>
      <c r="B180" s="91" t="s">
        <v>290</v>
      </c>
      <c r="C180" s="91"/>
      <c r="D180" s="91"/>
      <c r="E180" s="509"/>
      <c r="F180" s="91"/>
      <c r="G180" s="95"/>
      <c r="H180" s="474">
        <v>108.66666666666667</v>
      </c>
      <c r="I180" s="376">
        <v>108.66666666666667</v>
      </c>
      <c r="J180" s="376">
        <v>108.66666666666667</v>
      </c>
      <c r="K180" s="376">
        <v>108.66666666666667</v>
      </c>
      <c r="L180" s="376">
        <v>108.66666666666667</v>
      </c>
      <c r="M180" s="376">
        <v>108.66666666666667</v>
      </c>
      <c r="N180" s="376">
        <v>108.66666666666667</v>
      </c>
      <c r="O180" s="376">
        <v>108.66666666666667</v>
      </c>
      <c r="P180" s="376">
        <v>108.66666666666667</v>
      </c>
      <c r="Q180" s="376">
        <v>108.66666666666667</v>
      </c>
      <c r="R180" s="376">
        <v>108.66666666666667</v>
      </c>
      <c r="S180" s="376">
        <v>108.66666666666667</v>
      </c>
      <c r="T180" s="376">
        <v>108.66666666666667</v>
      </c>
      <c r="U180" s="376">
        <v>108.66666666666667</v>
      </c>
      <c r="V180" s="376">
        <v>108.66666666666667</v>
      </c>
      <c r="W180" s="376">
        <v>108.66666666666667</v>
      </c>
      <c r="X180" s="376">
        <v>108.66666666666667</v>
      </c>
      <c r="Y180" s="376">
        <v>108.66666666666667</v>
      </c>
      <c r="Z180" s="376">
        <v>108.66666666666667</v>
      </c>
      <c r="AA180" s="376">
        <v>108.66666666666667</v>
      </c>
      <c r="AB180" s="376">
        <v>108.66666666666667</v>
      </c>
      <c r="AC180" s="376">
        <v>108.66666666666667</v>
      </c>
      <c r="AD180" s="376">
        <v>108.66666666666667</v>
      </c>
      <c r="AE180" s="376">
        <v>108.66666666666667</v>
      </c>
      <c r="AF180" s="376">
        <v>108.66666666666667</v>
      </c>
      <c r="AG180" s="376">
        <v>108.66666666666667</v>
      </c>
      <c r="AH180" s="376">
        <v>108.66666666666667</v>
      </c>
      <c r="AI180" s="376">
        <v>108.66666666666667</v>
      </c>
      <c r="AJ180" s="376">
        <v>108.66666666666667</v>
      </c>
      <c r="AK180" s="376">
        <v>108.66666666666667</v>
      </c>
      <c r="AL180" s="376">
        <v>108.66666666666667</v>
      </c>
      <c r="AM180" s="376">
        <v>108.66666666666667</v>
      </c>
      <c r="AN180" s="376">
        <v>108.66666666666667</v>
      </c>
      <c r="AO180" s="376">
        <v>108.66666666666667</v>
      </c>
      <c r="AP180" s="376">
        <v>108.66666666666667</v>
      </c>
      <c r="AQ180" s="376">
        <v>108.66666666666667</v>
      </c>
      <c r="AR180" s="376">
        <v>108.66666666666667</v>
      </c>
      <c r="AS180" s="376">
        <v>108.66666666666667</v>
      </c>
      <c r="AT180" s="376">
        <v>108.66666666666667</v>
      </c>
      <c r="AU180" s="376">
        <v>108.66666666666667</v>
      </c>
      <c r="AV180" s="376">
        <v>108.66666666666667</v>
      </c>
      <c r="AW180" s="376">
        <v>108.66666666666667</v>
      </c>
    </row>
    <row r="181" spans="1:54" s="70" customFormat="1" ht="11.25" customHeight="1" x14ac:dyDescent="0.2">
      <c r="A181" s="130"/>
      <c r="E181" s="511"/>
      <c r="G181" s="90"/>
      <c r="H181" s="132"/>
      <c r="I181" s="133"/>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row>
    <row r="182" spans="1:54" s="70" customFormat="1" ht="11.25" customHeight="1" x14ac:dyDescent="0.2">
      <c r="A182" s="130"/>
      <c r="B182" s="68" t="s">
        <v>248</v>
      </c>
      <c r="C182" s="461"/>
      <c r="D182" s="461"/>
      <c r="E182" s="512"/>
      <c r="F182" s="461"/>
      <c r="G182" s="462"/>
      <c r="H182" s="463"/>
      <c r="I182" s="464"/>
      <c r="J182" s="464"/>
      <c r="K182" s="464"/>
      <c r="L182" s="464"/>
      <c r="M182" s="464"/>
      <c r="N182" s="464"/>
      <c r="O182" s="464"/>
      <c r="P182" s="464"/>
      <c r="Q182" s="464"/>
      <c r="R182" s="464"/>
      <c r="S182" s="464"/>
      <c r="T182" s="464"/>
      <c r="U182" s="464"/>
      <c r="V182" s="464"/>
      <c r="W182" s="464"/>
      <c r="X182" s="464"/>
      <c r="Y182" s="464"/>
      <c r="Z182" s="464"/>
      <c r="AA182" s="464"/>
      <c r="AB182" s="464"/>
      <c r="AC182" s="464"/>
      <c r="AD182" s="464"/>
      <c r="AE182" s="464"/>
      <c r="AF182" s="464"/>
      <c r="AG182" s="464"/>
      <c r="AH182" s="464"/>
      <c r="AI182" s="464"/>
      <c r="AJ182" s="464"/>
      <c r="AK182" s="464"/>
      <c r="AL182" s="464"/>
      <c r="AM182" s="464"/>
      <c r="AN182" s="464"/>
      <c r="AO182" s="464"/>
      <c r="AP182" s="464"/>
      <c r="AQ182" s="464"/>
      <c r="AR182" s="464"/>
      <c r="AS182" s="464"/>
      <c r="AT182" s="464"/>
      <c r="AU182" s="464"/>
      <c r="AV182" s="464"/>
      <c r="AW182" s="464"/>
      <c r="AY182" s="464"/>
      <c r="AZ182" s="464"/>
      <c r="BA182" s="464"/>
      <c r="BB182" s="464"/>
    </row>
    <row r="183" spans="1:54" s="70" customFormat="1" ht="11.25" customHeight="1" x14ac:dyDescent="0.2">
      <c r="A183" s="130"/>
      <c r="B183" s="465" t="s">
        <v>287</v>
      </c>
      <c r="C183" s="466"/>
      <c r="D183" s="466"/>
      <c r="E183" s="513"/>
      <c r="F183" s="466"/>
      <c r="G183" s="466"/>
      <c r="H183" s="126"/>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467"/>
      <c r="AK183" s="467"/>
      <c r="AL183" s="467"/>
      <c r="AM183" s="467"/>
      <c r="AN183" s="467"/>
      <c r="AO183" s="467"/>
      <c r="AP183" s="467"/>
      <c r="AQ183" s="467"/>
      <c r="AR183" s="467"/>
      <c r="AS183" s="467"/>
      <c r="AT183" s="467"/>
      <c r="AU183" s="467"/>
      <c r="AV183" s="467"/>
      <c r="AW183" s="467"/>
      <c r="AY183" s="467"/>
      <c r="AZ183" s="467"/>
      <c r="BA183" s="467"/>
      <c r="BB183" s="467"/>
    </row>
    <row r="184" spans="1:54" s="70" customFormat="1" ht="11.25" customHeight="1" x14ac:dyDescent="0.2">
      <c r="A184" s="130"/>
      <c r="B184" s="70" t="s">
        <v>248</v>
      </c>
      <c r="C184" s="70" t="s">
        <v>448</v>
      </c>
      <c r="D184" s="70" t="s">
        <v>449</v>
      </c>
      <c r="E184" s="506">
        <v>1</v>
      </c>
      <c r="G184" s="90">
        <v>84872</v>
      </c>
      <c r="H184" s="127">
        <v>82400</v>
      </c>
      <c r="I184" s="507">
        <v>84872</v>
      </c>
      <c r="J184" s="128">
        <v>86569.44</v>
      </c>
      <c r="K184" s="128">
        <v>88300.828800000003</v>
      </c>
      <c r="L184" s="128">
        <v>90066.845375999997</v>
      </c>
      <c r="M184" s="128">
        <v>91868.18228352</v>
      </c>
      <c r="N184" s="128">
        <v>93705.545929190397</v>
      </c>
      <c r="O184" s="128">
        <v>95579.656847774211</v>
      </c>
      <c r="P184" s="128">
        <v>97491.2499847297</v>
      </c>
      <c r="Q184" s="128">
        <v>99441.074984424296</v>
      </c>
      <c r="R184" s="128">
        <v>101429.89648411279</v>
      </c>
      <c r="S184" s="128">
        <v>103458.49441379505</v>
      </c>
      <c r="T184" s="128">
        <v>105527.66430207096</v>
      </c>
      <c r="U184" s="128">
        <v>107638.21758811238</v>
      </c>
      <c r="V184" s="128">
        <v>109790.98193987463</v>
      </c>
      <c r="W184" s="128">
        <v>111986.80157867212</v>
      </c>
      <c r="X184" s="128">
        <v>114226.53761024556</v>
      </c>
      <c r="Y184" s="128">
        <v>116511.06836245047</v>
      </c>
      <c r="Z184" s="128">
        <v>118841.28972969949</v>
      </c>
      <c r="AA184" s="128">
        <v>121218.11552429349</v>
      </c>
      <c r="AB184" s="128">
        <v>123642.47783477936</v>
      </c>
      <c r="AC184" s="128">
        <v>126115.32739147494</v>
      </c>
      <c r="AD184" s="128">
        <v>128637.63393930445</v>
      </c>
      <c r="AE184" s="128">
        <v>131210.38661809053</v>
      </c>
      <c r="AF184" s="128">
        <v>133834.59435045233</v>
      </c>
      <c r="AG184" s="128">
        <v>136511.28623746138</v>
      </c>
      <c r="AH184" s="128">
        <v>139241.51196221061</v>
      </c>
      <c r="AI184" s="128">
        <v>142026.34220145483</v>
      </c>
      <c r="AJ184" s="128">
        <v>144866.86904548394</v>
      </c>
      <c r="AK184" s="128">
        <v>147764.20642639362</v>
      </c>
      <c r="AL184" s="128">
        <v>150719.4905549215</v>
      </c>
      <c r="AM184" s="128">
        <v>153733.88036601993</v>
      </c>
      <c r="AN184" s="128">
        <v>156808.55797334033</v>
      </c>
      <c r="AO184" s="128">
        <v>159944.72913280714</v>
      </c>
      <c r="AP184" s="128">
        <v>163143.6237154633</v>
      </c>
      <c r="AQ184" s="128">
        <v>166406.49618977256</v>
      </c>
      <c r="AR184" s="128">
        <v>169734.62611356803</v>
      </c>
      <c r="AS184" s="128">
        <v>173129.31863583939</v>
      </c>
      <c r="AT184" s="128">
        <v>176591.90500855618</v>
      </c>
      <c r="AU184" s="128">
        <v>180123.7431087273</v>
      </c>
      <c r="AV184" s="128">
        <v>183726.21797090184</v>
      </c>
      <c r="AW184" s="128">
        <v>187400.74233031989</v>
      </c>
      <c r="AX184" s="71"/>
      <c r="AY184" s="71"/>
      <c r="AZ184" s="71"/>
      <c r="BA184" s="71"/>
      <c r="BB184" s="71">
        <v>-84872</v>
      </c>
    </row>
    <row r="185" spans="1:54" s="70" customFormat="1" ht="11.25" customHeight="1" x14ac:dyDescent="0.2">
      <c r="A185" s="130"/>
      <c r="B185" s="70" t="s">
        <v>248</v>
      </c>
      <c r="C185" s="70" t="s">
        <v>362</v>
      </c>
      <c r="D185" s="70" t="s">
        <v>450</v>
      </c>
      <c r="E185" s="506">
        <v>1</v>
      </c>
      <c r="G185" s="90">
        <v>110000</v>
      </c>
      <c r="H185" s="127">
        <v>100000</v>
      </c>
      <c r="I185" s="507">
        <v>110000</v>
      </c>
      <c r="J185" s="128">
        <v>112200</v>
      </c>
      <c r="K185" s="128">
        <v>114444</v>
      </c>
      <c r="L185" s="128">
        <v>116732.88</v>
      </c>
      <c r="M185" s="128">
        <v>119067.53760000001</v>
      </c>
      <c r="N185" s="128">
        <v>121448.88835200001</v>
      </c>
      <c r="O185" s="128">
        <v>123877.86611904002</v>
      </c>
      <c r="P185" s="128">
        <v>126355.42344142082</v>
      </c>
      <c r="Q185" s="128">
        <v>128882.53191024924</v>
      </c>
      <c r="R185" s="128">
        <v>131460.18254845424</v>
      </c>
      <c r="S185" s="128">
        <v>134089.38619942332</v>
      </c>
      <c r="T185" s="128">
        <v>136771.17392341178</v>
      </c>
      <c r="U185" s="128">
        <v>139506.59740188002</v>
      </c>
      <c r="V185" s="128">
        <v>142296.72934991762</v>
      </c>
      <c r="W185" s="128">
        <v>145142.66393691598</v>
      </c>
      <c r="X185" s="128">
        <v>148045.51721565431</v>
      </c>
      <c r="Y185" s="128">
        <v>151006.42755996741</v>
      </c>
      <c r="Z185" s="128">
        <v>154026.55611116678</v>
      </c>
      <c r="AA185" s="128">
        <v>157107.08723339011</v>
      </c>
      <c r="AB185" s="128">
        <v>160249.22897805792</v>
      </c>
      <c r="AC185" s="128">
        <v>163454.21355761908</v>
      </c>
      <c r="AD185" s="128">
        <v>166723.29782877146</v>
      </c>
      <c r="AE185" s="128">
        <v>170057.76378534691</v>
      </c>
      <c r="AF185" s="128">
        <v>173458.91906105384</v>
      </c>
      <c r="AG185" s="128">
        <v>176928.09744227491</v>
      </c>
      <c r="AH185" s="128">
        <v>180466.65939112043</v>
      </c>
      <c r="AI185" s="128">
        <v>184075.99257894282</v>
      </c>
      <c r="AJ185" s="128">
        <v>187757.51243052169</v>
      </c>
      <c r="AK185" s="128">
        <v>191512.66267913213</v>
      </c>
      <c r="AL185" s="128">
        <v>195342.91593271476</v>
      </c>
      <c r="AM185" s="128">
        <v>199249.77425136906</v>
      </c>
      <c r="AN185" s="128">
        <v>203234.76973639644</v>
      </c>
      <c r="AO185" s="128">
        <v>207299.46513112437</v>
      </c>
      <c r="AP185" s="128">
        <v>211445.45443374687</v>
      </c>
      <c r="AQ185" s="128">
        <v>215674.3635224218</v>
      </c>
      <c r="AR185" s="128">
        <v>219987.85079287025</v>
      </c>
      <c r="AS185" s="128">
        <v>224387.60780872765</v>
      </c>
      <c r="AT185" s="128">
        <v>228875.35996490222</v>
      </c>
      <c r="AU185" s="128">
        <v>233452.86716420026</v>
      </c>
      <c r="AV185" s="128">
        <v>238121.92450748428</v>
      </c>
      <c r="AW185" s="128">
        <v>242884.36299763396</v>
      </c>
      <c r="AX185" s="71"/>
      <c r="AY185" s="71"/>
      <c r="AZ185" s="71"/>
      <c r="BA185" s="71"/>
      <c r="BB185" s="71">
        <v>-110000</v>
      </c>
    </row>
    <row r="186" spans="1:54" s="70" customFormat="1" ht="11.25" customHeight="1" x14ac:dyDescent="0.2">
      <c r="A186" s="130"/>
      <c r="B186" s="70" t="s">
        <v>248</v>
      </c>
      <c r="C186" s="70" t="s">
        <v>451</v>
      </c>
      <c r="D186" s="70" t="s">
        <v>452</v>
      </c>
      <c r="E186" s="506">
        <v>1</v>
      </c>
      <c r="G186" s="90">
        <v>92700</v>
      </c>
      <c r="H186" s="127">
        <v>90000</v>
      </c>
      <c r="I186" s="507">
        <v>92700</v>
      </c>
      <c r="J186" s="135">
        <v>94554</v>
      </c>
      <c r="K186" s="135">
        <v>96445.08</v>
      </c>
      <c r="L186" s="135">
        <v>98373.981599999999</v>
      </c>
      <c r="M186" s="135">
        <v>100341.461232</v>
      </c>
      <c r="N186" s="135">
        <v>102348.29045664001</v>
      </c>
      <c r="O186" s="135">
        <v>104395.25626577281</v>
      </c>
      <c r="P186" s="135">
        <v>106483.16139108827</v>
      </c>
      <c r="Q186" s="135">
        <v>108612.82461891005</v>
      </c>
      <c r="R186" s="135">
        <v>110785.08111128825</v>
      </c>
      <c r="S186" s="135">
        <v>113000.78273351402</v>
      </c>
      <c r="T186" s="135">
        <v>115260.7983881843</v>
      </c>
      <c r="U186" s="135">
        <v>117566.01435594798</v>
      </c>
      <c r="V186" s="135">
        <v>119917.33464306693</v>
      </c>
      <c r="W186" s="135">
        <v>122315.68133592827</v>
      </c>
      <c r="X186" s="135">
        <v>124761.99496264683</v>
      </c>
      <c r="Y186" s="135">
        <v>127257.23486189976</v>
      </c>
      <c r="Z186" s="135">
        <v>129802.37955913776</v>
      </c>
      <c r="AA186" s="135">
        <v>132398.42715032052</v>
      </c>
      <c r="AB186" s="135">
        <v>135046.39569332695</v>
      </c>
      <c r="AC186" s="135">
        <v>137747.32360719348</v>
      </c>
      <c r="AD186" s="135">
        <v>140502.27007933735</v>
      </c>
      <c r="AE186" s="135">
        <v>143312.3154809241</v>
      </c>
      <c r="AF186" s="135">
        <v>146178.56179054259</v>
      </c>
      <c r="AG186" s="135">
        <v>149102.13302635343</v>
      </c>
      <c r="AH186" s="135">
        <v>152084.17568688051</v>
      </c>
      <c r="AI186" s="135">
        <v>155125.85920061811</v>
      </c>
      <c r="AJ186" s="135">
        <v>158228.37638463048</v>
      </c>
      <c r="AK186" s="135">
        <v>161392.9439123231</v>
      </c>
      <c r="AL186" s="135">
        <v>164620.80279056955</v>
      </c>
      <c r="AM186" s="135">
        <v>167913.21884638094</v>
      </c>
      <c r="AN186" s="135">
        <v>171271.48322330858</v>
      </c>
      <c r="AO186" s="135">
        <v>174696.91288777476</v>
      </c>
      <c r="AP186" s="135">
        <v>178190.85114553027</v>
      </c>
      <c r="AQ186" s="135">
        <v>181754.66816844087</v>
      </c>
      <c r="AR186" s="135">
        <v>185389.76153180969</v>
      </c>
      <c r="AS186" s="135">
        <v>189097.55676244589</v>
      </c>
      <c r="AT186" s="135">
        <v>192879.50789769483</v>
      </c>
      <c r="AU186" s="135">
        <v>196737.09805564873</v>
      </c>
      <c r="AV186" s="135">
        <v>200671.84001676171</v>
      </c>
      <c r="AW186" s="135">
        <v>204685.27681709695</v>
      </c>
      <c r="AX186" s="71"/>
      <c r="AY186" s="71"/>
      <c r="AZ186" s="71"/>
      <c r="BA186" s="71"/>
      <c r="BB186" s="71">
        <v>-92700</v>
      </c>
    </row>
    <row r="187" spans="1:54" s="70" customFormat="1" ht="11.25" customHeight="1" x14ac:dyDescent="0.2">
      <c r="A187" s="130"/>
      <c r="B187" s="70" t="s">
        <v>248</v>
      </c>
      <c r="C187" s="70" t="s">
        <v>453</v>
      </c>
      <c r="D187" s="70" t="s">
        <v>454</v>
      </c>
      <c r="E187" s="506">
        <v>1</v>
      </c>
      <c r="G187" s="90">
        <v>42848</v>
      </c>
      <c r="H187" s="127">
        <v>41600</v>
      </c>
      <c r="I187" s="507">
        <v>42848</v>
      </c>
      <c r="J187" s="135">
        <v>43704.959999999999</v>
      </c>
      <c r="K187" s="135">
        <v>44579.059200000003</v>
      </c>
      <c r="L187" s="135">
        <v>45470.640384000006</v>
      </c>
      <c r="M187" s="135">
        <v>46380.05319168001</v>
      </c>
      <c r="N187" s="135">
        <v>47307.654255513611</v>
      </c>
      <c r="O187" s="135">
        <v>48253.807340623884</v>
      </c>
      <c r="P187" s="135">
        <v>49218.88348743636</v>
      </c>
      <c r="Q187" s="135">
        <v>50203.261157185087</v>
      </c>
      <c r="R187" s="135">
        <v>51207.326380328792</v>
      </c>
      <c r="S187" s="135">
        <v>52231.472907935371</v>
      </c>
      <c r="T187" s="135">
        <v>53276.102366094077</v>
      </c>
      <c r="U187" s="135">
        <v>54341.624413415957</v>
      </c>
      <c r="V187" s="135">
        <v>55428.45690168428</v>
      </c>
      <c r="W187" s="135">
        <v>56537.026039717966</v>
      </c>
      <c r="X187" s="135">
        <v>57667.766560512326</v>
      </c>
      <c r="Y187" s="135">
        <v>58821.121891722571</v>
      </c>
      <c r="Z187" s="135">
        <v>59997.544329557022</v>
      </c>
      <c r="AA187" s="135">
        <v>61197.495216148163</v>
      </c>
      <c r="AB187" s="135">
        <v>62421.445120471129</v>
      </c>
      <c r="AC187" s="135">
        <v>63669.874022880555</v>
      </c>
      <c r="AD187" s="135">
        <v>64943.271503338168</v>
      </c>
      <c r="AE187" s="135">
        <v>66242.136933404938</v>
      </c>
      <c r="AF187" s="135">
        <v>67566.979672073037</v>
      </c>
      <c r="AG187" s="135">
        <v>68918.319265514496</v>
      </c>
      <c r="AH187" s="135">
        <v>70296.685650824787</v>
      </c>
      <c r="AI187" s="135">
        <v>71702.619363841281</v>
      </c>
      <c r="AJ187" s="135">
        <v>73136.671751118105</v>
      </c>
      <c r="AK187" s="135">
        <v>74599.405186140473</v>
      </c>
      <c r="AL187" s="135">
        <v>76091.393289863277</v>
      </c>
      <c r="AM187" s="135">
        <v>77613.221155660547</v>
      </c>
      <c r="AN187" s="135">
        <v>79165.485578773762</v>
      </c>
      <c r="AO187" s="135">
        <v>80748.795290349241</v>
      </c>
      <c r="AP187" s="135">
        <v>82363.771196156231</v>
      </c>
      <c r="AQ187" s="135">
        <v>84011.04662007936</v>
      </c>
      <c r="AR187" s="135">
        <v>85691.267552480946</v>
      </c>
      <c r="AS187" s="135">
        <v>87405.09290353056</v>
      </c>
      <c r="AT187" s="135">
        <v>89153.194761601175</v>
      </c>
      <c r="AU187" s="135">
        <v>90936.258656833204</v>
      </c>
      <c r="AV187" s="135">
        <v>92754.983829969875</v>
      </c>
      <c r="AW187" s="135">
        <v>94610.083506569281</v>
      </c>
      <c r="BA187" s="71"/>
      <c r="BB187" s="71">
        <v>-42848</v>
      </c>
    </row>
    <row r="188" spans="1:54" s="70" customFormat="1" ht="11.25" customHeight="1" x14ac:dyDescent="0.2">
      <c r="A188" s="130"/>
      <c r="B188" s="70" t="s">
        <v>248</v>
      </c>
      <c r="C188" s="70" t="s">
        <v>434</v>
      </c>
      <c r="D188" s="70" t="s">
        <v>455</v>
      </c>
      <c r="E188" s="506">
        <v>1</v>
      </c>
      <c r="G188" s="90">
        <v>42848</v>
      </c>
      <c r="H188" s="127">
        <v>41600</v>
      </c>
      <c r="I188" s="507">
        <v>42848</v>
      </c>
      <c r="J188" s="135">
        <v>43704.959999999999</v>
      </c>
      <c r="K188" s="135">
        <v>44579.059200000003</v>
      </c>
      <c r="L188" s="135">
        <v>45470.640384000006</v>
      </c>
      <c r="M188" s="135">
        <v>46380.05319168001</v>
      </c>
      <c r="N188" s="135">
        <v>47307.654255513611</v>
      </c>
      <c r="O188" s="135">
        <v>48253.807340623884</v>
      </c>
      <c r="P188" s="135">
        <v>49218.88348743636</v>
      </c>
      <c r="Q188" s="135">
        <v>50203.261157185087</v>
      </c>
      <c r="R188" s="135">
        <v>51207.326380328792</v>
      </c>
      <c r="S188" s="135">
        <v>52231.472907935371</v>
      </c>
      <c r="T188" s="135">
        <v>53276.102366094077</v>
      </c>
      <c r="U188" s="135">
        <v>54341.624413415957</v>
      </c>
      <c r="V188" s="135">
        <v>55428.45690168428</v>
      </c>
      <c r="W188" s="135">
        <v>56537.026039717966</v>
      </c>
      <c r="X188" s="135">
        <v>57667.766560512326</v>
      </c>
      <c r="Y188" s="135">
        <v>58821.121891722571</v>
      </c>
      <c r="Z188" s="135">
        <v>59997.544329557022</v>
      </c>
      <c r="AA188" s="135">
        <v>61197.495216148163</v>
      </c>
      <c r="AB188" s="135">
        <v>62421.445120471129</v>
      </c>
      <c r="AC188" s="135">
        <v>63669.874022880555</v>
      </c>
      <c r="AD188" s="135">
        <v>64943.271503338168</v>
      </c>
      <c r="AE188" s="135">
        <v>66242.136933404938</v>
      </c>
      <c r="AF188" s="135">
        <v>67566.979672073037</v>
      </c>
      <c r="AG188" s="135">
        <v>68918.319265514496</v>
      </c>
      <c r="AH188" s="135">
        <v>70296.685650824787</v>
      </c>
      <c r="AI188" s="135">
        <v>71702.619363841281</v>
      </c>
      <c r="AJ188" s="135">
        <v>73136.671751118105</v>
      </c>
      <c r="AK188" s="135">
        <v>74599.405186140473</v>
      </c>
      <c r="AL188" s="135">
        <v>76091.393289863277</v>
      </c>
      <c r="AM188" s="135">
        <v>77613.221155660547</v>
      </c>
      <c r="AN188" s="135">
        <v>79165.485578773762</v>
      </c>
      <c r="AO188" s="135">
        <v>80748.795290349241</v>
      </c>
      <c r="AP188" s="135">
        <v>82363.771196156231</v>
      </c>
      <c r="AQ188" s="135">
        <v>84011.04662007936</v>
      </c>
      <c r="AR188" s="135">
        <v>85691.267552480946</v>
      </c>
      <c r="AS188" s="135">
        <v>87405.09290353056</v>
      </c>
      <c r="AT188" s="135">
        <v>89153.194761601175</v>
      </c>
      <c r="AU188" s="135">
        <v>90936.258656833204</v>
      </c>
      <c r="AV188" s="135">
        <v>92754.983829969875</v>
      </c>
      <c r="AW188" s="135">
        <v>94610.083506569281</v>
      </c>
      <c r="BA188" s="71"/>
      <c r="BB188" s="71">
        <v>-42848</v>
      </c>
    </row>
    <row r="189" spans="1:54" s="70" customFormat="1" ht="11.25" customHeight="1" x14ac:dyDescent="0.2">
      <c r="A189" s="130"/>
      <c r="B189" s="70" t="s">
        <v>248</v>
      </c>
      <c r="E189" s="506"/>
      <c r="G189" s="90"/>
      <c r="H189" s="127">
        <v>0</v>
      </c>
      <c r="I189" s="128">
        <v>0</v>
      </c>
      <c r="J189" s="135">
        <v>0</v>
      </c>
      <c r="K189" s="135">
        <v>0</v>
      </c>
      <c r="L189" s="135">
        <v>0</v>
      </c>
      <c r="M189" s="135">
        <v>0</v>
      </c>
      <c r="N189" s="135">
        <v>0</v>
      </c>
      <c r="O189" s="135">
        <v>0</v>
      </c>
      <c r="P189" s="135">
        <v>0</v>
      </c>
      <c r="Q189" s="135">
        <v>0</v>
      </c>
      <c r="R189" s="135">
        <v>0</v>
      </c>
      <c r="S189" s="135">
        <v>0</v>
      </c>
      <c r="T189" s="135">
        <v>0</v>
      </c>
      <c r="U189" s="135">
        <v>0</v>
      </c>
      <c r="V189" s="135">
        <v>0</v>
      </c>
      <c r="W189" s="135">
        <v>0</v>
      </c>
      <c r="X189" s="135">
        <v>0</v>
      </c>
      <c r="Y189" s="135">
        <v>0</v>
      </c>
      <c r="Z189" s="135">
        <v>0</v>
      </c>
      <c r="AA189" s="135">
        <v>0</v>
      </c>
      <c r="AB189" s="135">
        <v>0</v>
      </c>
      <c r="AC189" s="135">
        <v>0</v>
      </c>
      <c r="AD189" s="135">
        <v>0</v>
      </c>
      <c r="AE189" s="135">
        <v>0</v>
      </c>
      <c r="AF189" s="135">
        <v>0</v>
      </c>
      <c r="AG189" s="135">
        <v>0</v>
      </c>
      <c r="AH189" s="135">
        <v>0</v>
      </c>
      <c r="AI189" s="135">
        <v>0</v>
      </c>
      <c r="AJ189" s="135">
        <v>0</v>
      </c>
      <c r="AK189" s="135">
        <v>0</v>
      </c>
      <c r="AL189" s="135">
        <v>0</v>
      </c>
      <c r="AM189" s="135">
        <v>0</v>
      </c>
      <c r="AN189" s="135">
        <v>0</v>
      </c>
      <c r="AO189" s="135">
        <v>0</v>
      </c>
      <c r="AP189" s="135">
        <v>0</v>
      </c>
      <c r="AQ189" s="135">
        <v>0</v>
      </c>
      <c r="AR189" s="135">
        <v>0</v>
      </c>
      <c r="AS189" s="135">
        <v>0</v>
      </c>
      <c r="AT189" s="135">
        <v>0</v>
      </c>
      <c r="AU189" s="135">
        <v>0</v>
      </c>
      <c r="AV189" s="135">
        <v>0</v>
      </c>
      <c r="AW189" s="135">
        <v>0</v>
      </c>
      <c r="BA189" s="71"/>
      <c r="BB189" s="71">
        <v>0</v>
      </c>
    </row>
    <row r="190" spans="1:54" s="70" customFormat="1" ht="11.25" customHeight="1" x14ac:dyDescent="0.2">
      <c r="A190" s="130"/>
      <c r="B190" s="70" t="s">
        <v>248</v>
      </c>
      <c r="E190" s="506"/>
      <c r="G190" s="90"/>
      <c r="H190" s="127">
        <v>0</v>
      </c>
      <c r="I190" s="128">
        <v>0</v>
      </c>
      <c r="J190" s="135">
        <v>0</v>
      </c>
      <c r="K190" s="135">
        <v>0</v>
      </c>
      <c r="L190" s="135">
        <v>0</v>
      </c>
      <c r="M190" s="135">
        <v>0</v>
      </c>
      <c r="N190" s="135">
        <v>0</v>
      </c>
      <c r="O190" s="135">
        <v>0</v>
      </c>
      <c r="P190" s="135">
        <v>0</v>
      </c>
      <c r="Q190" s="135">
        <v>0</v>
      </c>
      <c r="R190" s="135">
        <v>0</v>
      </c>
      <c r="S190" s="135">
        <v>0</v>
      </c>
      <c r="T190" s="135">
        <v>0</v>
      </c>
      <c r="U190" s="135">
        <v>0</v>
      </c>
      <c r="V190" s="135">
        <v>0</v>
      </c>
      <c r="W190" s="135">
        <v>0</v>
      </c>
      <c r="X190" s="135">
        <v>0</v>
      </c>
      <c r="Y190" s="135">
        <v>0</v>
      </c>
      <c r="Z190" s="135">
        <v>0</v>
      </c>
      <c r="AA190" s="135">
        <v>0</v>
      </c>
      <c r="AB190" s="135">
        <v>0</v>
      </c>
      <c r="AC190" s="135">
        <v>0</v>
      </c>
      <c r="AD190" s="135">
        <v>0</v>
      </c>
      <c r="AE190" s="135">
        <v>0</v>
      </c>
      <c r="AF190" s="135">
        <v>0</v>
      </c>
      <c r="AG190" s="135">
        <v>0</v>
      </c>
      <c r="AH190" s="135">
        <v>0</v>
      </c>
      <c r="AI190" s="135">
        <v>0</v>
      </c>
      <c r="AJ190" s="135">
        <v>0</v>
      </c>
      <c r="AK190" s="135">
        <v>0</v>
      </c>
      <c r="AL190" s="135">
        <v>0</v>
      </c>
      <c r="AM190" s="135">
        <v>0</v>
      </c>
      <c r="AN190" s="135">
        <v>0</v>
      </c>
      <c r="AO190" s="135">
        <v>0</v>
      </c>
      <c r="AP190" s="135">
        <v>0</v>
      </c>
      <c r="AQ190" s="135">
        <v>0</v>
      </c>
      <c r="AR190" s="135">
        <v>0</v>
      </c>
      <c r="AS190" s="135">
        <v>0</v>
      </c>
      <c r="AT190" s="135">
        <v>0</v>
      </c>
      <c r="AU190" s="135">
        <v>0</v>
      </c>
      <c r="AV190" s="135">
        <v>0</v>
      </c>
      <c r="AW190" s="135">
        <v>0</v>
      </c>
      <c r="BA190" s="71"/>
      <c r="BB190" s="71">
        <v>0</v>
      </c>
    </row>
    <row r="191" spans="1:54" s="70" customFormat="1" ht="11.25" customHeight="1" x14ac:dyDescent="0.2">
      <c r="A191" s="130"/>
      <c r="B191" s="70" t="s">
        <v>248</v>
      </c>
      <c r="E191" s="506"/>
      <c r="G191" s="90"/>
      <c r="H191" s="127">
        <v>0</v>
      </c>
      <c r="I191" s="128">
        <v>0</v>
      </c>
      <c r="J191" s="135">
        <v>0</v>
      </c>
      <c r="K191" s="135">
        <v>0</v>
      </c>
      <c r="L191" s="135">
        <v>0</v>
      </c>
      <c r="M191" s="135">
        <v>0</v>
      </c>
      <c r="N191" s="135">
        <v>0</v>
      </c>
      <c r="O191" s="135">
        <v>0</v>
      </c>
      <c r="P191" s="135">
        <v>0</v>
      </c>
      <c r="Q191" s="135">
        <v>0</v>
      </c>
      <c r="R191" s="135">
        <v>0</v>
      </c>
      <c r="S191" s="135">
        <v>0</v>
      </c>
      <c r="T191" s="135">
        <v>0</v>
      </c>
      <c r="U191" s="135">
        <v>0</v>
      </c>
      <c r="V191" s="135">
        <v>0</v>
      </c>
      <c r="W191" s="135">
        <v>0</v>
      </c>
      <c r="X191" s="135">
        <v>0</v>
      </c>
      <c r="Y191" s="135">
        <v>0</v>
      </c>
      <c r="Z191" s="135">
        <v>0</v>
      </c>
      <c r="AA191" s="135">
        <v>0</v>
      </c>
      <c r="AB191" s="135">
        <v>0</v>
      </c>
      <c r="AC191" s="135">
        <v>0</v>
      </c>
      <c r="AD191" s="135">
        <v>0</v>
      </c>
      <c r="AE191" s="135">
        <v>0</v>
      </c>
      <c r="AF191" s="135">
        <v>0</v>
      </c>
      <c r="AG191" s="135">
        <v>0</v>
      </c>
      <c r="AH191" s="135">
        <v>0</v>
      </c>
      <c r="AI191" s="135">
        <v>0</v>
      </c>
      <c r="AJ191" s="135">
        <v>0</v>
      </c>
      <c r="AK191" s="135">
        <v>0</v>
      </c>
      <c r="AL191" s="135">
        <v>0</v>
      </c>
      <c r="AM191" s="135">
        <v>0</v>
      </c>
      <c r="AN191" s="135">
        <v>0</v>
      </c>
      <c r="AO191" s="135">
        <v>0</v>
      </c>
      <c r="AP191" s="135">
        <v>0</v>
      </c>
      <c r="AQ191" s="135">
        <v>0</v>
      </c>
      <c r="AR191" s="135">
        <v>0</v>
      </c>
      <c r="AS191" s="135">
        <v>0</v>
      </c>
      <c r="AT191" s="135">
        <v>0</v>
      </c>
      <c r="AU191" s="135">
        <v>0</v>
      </c>
      <c r="AV191" s="135">
        <v>0</v>
      </c>
      <c r="AW191" s="135">
        <v>0</v>
      </c>
      <c r="BA191" s="71"/>
      <c r="BB191" s="71">
        <v>0</v>
      </c>
    </row>
    <row r="192" spans="1:54" s="70" customFormat="1" ht="11.25" customHeight="1" x14ac:dyDescent="0.2">
      <c r="A192" s="130"/>
      <c r="B192" s="70" t="s">
        <v>248</v>
      </c>
      <c r="E192" s="506"/>
      <c r="G192" s="90"/>
      <c r="H192" s="127">
        <v>0</v>
      </c>
      <c r="I192" s="128">
        <v>0</v>
      </c>
      <c r="J192" s="135">
        <v>0</v>
      </c>
      <c r="K192" s="135">
        <v>0</v>
      </c>
      <c r="L192" s="135">
        <v>0</v>
      </c>
      <c r="M192" s="135">
        <v>0</v>
      </c>
      <c r="N192" s="135">
        <v>0</v>
      </c>
      <c r="O192" s="135">
        <v>0</v>
      </c>
      <c r="P192" s="135">
        <v>0</v>
      </c>
      <c r="Q192" s="135">
        <v>0</v>
      </c>
      <c r="R192" s="135">
        <v>0</v>
      </c>
      <c r="S192" s="135">
        <v>0</v>
      </c>
      <c r="T192" s="135">
        <v>0</v>
      </c>
      <c r="U192" s="135">
        <v>0</v>
      </c>
      <c r="V192" s="135">
        <v>0</v>
      </c>
      <c r="W192" s="135">
        <v>0</v>
      </c>
      <c r="X192" s="135">
        <v>0</v>
      </c>
      <c r="Y192" s="135">
        <v>0</v>
      </c>
      <c r="Z192" s="135">
        <v>0</v>
      </c>
      <c r="AA192" s="135">
        <v>0</v>
      </c>
      <c r="AB192" s="135">
        <v>0</v>
      </c>
      <c r="AC192" s="135">
        <v>0</v>
      </c>
      <c r="AD192" s="135">
        <v>0</v>
      </c>
      <c r="AE192" s="135">
        <v>0</v>
      </c>
      <c r="AF192" s="135">
        <v>0</v>
      </c>
      <c r="AG192" s="135">
        <v>0</v>
      </c>
      <c r="AH192" s="135">
        <v>0</v>
      </c>
      <c r="AI192" s="135">
        <v>0</v>
      </c>
      <c r="AJ192" s="135">
        <v>0</v>
      </c>
      <c r="AK192" s="135">
        <v>0</v>
      </c>
      <c r="AL192" s="135">
        <v>0</v>
      </c>
      <c r="AM192" s="135">
        <v>0</v>
      </c>
      <c r="AN192" s="135">
        <v>0</v>
      </c>
      <c r="AO192" s="135">
        <v>0</v>
      </c>
      <c r="AP192" s="135">
        <v>0</v>
      </c>
      <c r="AQ192" s="135">
        <v>0</v>
      </c>
      <c r="AR192" s="135">
        <v>0</v>
      </c>
      <c r="AS192" s="135">
        <v>0</v>
      </c>
      <c r="AT192" s="135">
        <v>0</v>
      </c>
      <c r="AU192" s="135">
        <v>0</v>
      </c>
      <c r="AV192" s="135">
        <v>0</v>
      </c>
      <c r="AW192" s="135">
        <v>0</v>
      </c>
      <c r="BA192" s="71"/>
      <c r="BB192" s="71">
        <v>0</v>
      </c>
    </row>
    <row r="193" spans="1:347" s="70" customFormat="1" ht="11.25" customHeight="1" x14ac:dyDescent="0.2">
      <c r="A193" s="130"/>
      <c r="B193" s="91" t="s">
        <v>288</v>
      </c>
      <c r="C193" s="91"/>
      <c r="D193" s="91"/>
      <c r="E193" s="509"/>
      <c r="F193" s="91"/>
      <c r="G193" s="95"/>
      <c r="H193" s="468"/>
      <c r="I193" s="469"/>
      <c r="J193" s="469"/>
      <c r="K193" s="469"/>
      <c r="L193" s="469"/>
      <c r="M193" s="469"/>
      <c r="N193" s="469"/>
      <c r="O193" s="469"/>
      <c r="P193" s="469"/>
      <c r="Q193" s="469"/>
      <c r="R193" s="469"/>
      <c r="S193" s="469"/>
      <c r="T193" s="469"/>
      <c r="U193" s="469"/>
      <c r="V193" s="469"/>
      <c r="W193" s="469"/>
      <c r="X193" s="469"/>
      <c r="Y193" s="469"/>
      <c r="Z193" s="469"/>
      <c r="AA193" s="469"/>
      <c r="AB193" s="469"/>
      <c r="AC193" s="469"/>
      <c r="AD193" s="469"/>
      <c r="AE193" s="469"/>
      <c r="AF193" s="469"/>
      <c r="AG193" s="469"/>
      <c r="AH193" s="469"/>
      <c r="AI193" s="469"/>
      <c r="AJ193" s="469"/>
      <c r="AK193" s="469"/>
      <c r="AL193" s="469"/>
      <c r="AM193" s="469"/>
      <c r="AN193" s="469"/>
      <c r="AO193" s="469"/>
      <c r="AP193" s="469"/>
      <c r="AQ193" s="469"/>
      <c r="AR193" s="469"/>
      <c r="AS193" s="469"/>
      <c r="AT193" s="469"/>
      <c r="AU193" s="469"/>
      <c r="AV193" s="469"/>
      <c r="AW193" s="469"/>
    </row>
    <row r="194" spans="1:347" s="70" customFormat="1" ht="11.25" customHeight="1" x14ac:dyDescent="0.2">
      <c r="A194" s="130"/>
      <c r="B194" s="470" t="s">
        <v>289</v>
      </c>
      <c r="C194" s="470"/>
      <c r="D194" s="470"/>
      <c r="E194" s="510"/>
      <c r="F194" s="470"/>
      <c r="G194" s="471"/>
      <c r="H194" s="472">
        <v>5</v>
      </c>
      <c r="I194" s="473">
        <v>5</v>
      </c>
      <c r="J194" s="473">
        <v>5</v>
      </c>
      <c r="K194" s="473">
        <v>5</v>
      </c>
      <c r="L194" s="473">
        <v>5</v>
      </c>
      <c r="M194" s="473">
        <v>5</v>
      </c>
      <c r="N194" s="473">
        <v>5</v>
      </c>
      <c r="O194" s="473">
        <v>5</v>
      </c>
      <c r="P194" s="473">
        <v>5</v>
      </c>
      <c r="Q194" s="473">
        <v>5</v>
      </c>
      <c r="R194" s="473">
        <v>5</v>
      </c>
      <c r="S194" s="473">
        <v>5</v>
      </c>
      <c r="T194" s="473">
        <v>5</v>
      </c>
      <c r="U194" s="473">
        <v>5</v>
      </c>
      <c r="V194" s="473">
        <v>5</v>
      </c>
      <c r="W194" s="473">
        <v>5</v>
      </c>
      <c r="X194" s="473">
        <v>5</v>
      </c>
      <c r="Y194" s="473">
        <v>5</v>
      </c>
      <c r="Z194" s="473">
        <v>5</v>
      </c>
      <c r="AA194" s="473">
        <v>5</v>
      </c>
      <c r="AB194" s="473">
        <v>5</v>
      </c>
      <c r="AC194" s="473">
        <v>5</v>
      </c>
      <c r="AD194" s="473">
        <v>5</v>
      </c>
      <c r="AE194" s="473">
        <v>5</v>
      </c>
      <c r="AF194" s="473">
        <v>5</v>
      </c>
      <c r="AG194" s="473">
        <v>5</v>
      </c>
      <c r="AH194" s="473">
        <v>5</v>
      </c>
      <c r="AI194" s="473">
        <v>5</v>
      </c>
      <c r="AJ194" s="473">
        <v>5</v>
      </c>
      <c r="AK194" s="473">
        <v>5</v>
      </c>
      <c r="AL194" s="473">
        <v>5</v>
      </c>
      <c r="AM194" s="473">
        <v>5</v>
      </c>
      <c r="AN194" s="473">
        <v>5</v>
      </c>
      <c r="AO194" s="473">
        <v>5</v>
      </c>
      <c r="AP194" s="473">
        <v>5</v>
      </c>
      <c r="AQ194" s="473">
        <v>5</v>
      </c>
      <c r="AR194" s="473">
        <v>5</v>
      </c>
      <c r="AS194" s="473">
        <v>5</v>
      </c>
      <c r="AT194" s="473">
        <v>5</v>
      </c>
      <c r="AU194" s="473">
        <v>5</v>
      </c>
      <c r="AV194" s="473">
        <v>5</v>
      </c>
      <c r="AW194" s="473">
        <v>5</v>
      </c>
    </row>
    <row r="195" spans="1:347" s="70" customFormat="1" ht="11.25" customHeight="1" x14ac:dyDescent="0.2">
      <c r="A195" s="130"/>
      <c r="B195" s="91" t="s">
        <v>290</v>
      </c>
      <c r="C195" s="91"/>
      <c r="D195" s="91"/>
      <c r="E195" s="509"/>
      <c r="F195" s="91"/>
      <c r="G195" s="95"/>
      <c r="H195" s="474">
        <v>65.2</v>
      </c>
      <c r="I195" s="376">
        <v>65.2</v>
      </c>
      <c r="J195" s="376">
        <v>65.2</v>
      </c>
      <c r="K195" s="376">
        <v>65.2</v>
      </c>
      <c r="L195" s="376">
        <v>65.2</v>
      </c>
      <c r="M195" s="376">
        <v>65.2</v>
      </c>
      <c r="N195" s="376">
        <v>65.2</v>
      </c>
      <c r="O195" s="376">
        <v>65.2</v>
      </c>
      <c r="P195" s="376">
        <v>65.2</v>
      </c>
      <c r="Q195" s="376">
        <v>65.2</v>
      </c>
      <c r="R195" s="376">
        <v>65.2</v>
      </c>
      <c r="S195" s="376">
        <v>65.2</v>
      </c>
      <c r="T195" s="376">
        <v>65.2</v>
      </c>
      <c r="U195" s="376">
        <v>65.2</v>
      </c>
      <c r="V195" s="376">
        <v>65.2</v>
      </c>
      <c r="W195" s="376">
        <v>65.2</v>
      </c>
      <c r="X195" s="376">
        <v>65.2</v>
      </c>
      <c r="Y195" s="376">
        <v>65.2</v>
      </c>
      <c r="Z195" s="376">
        <v>65.2</v>
      </c>
      <c r="AA195" s="376">
        <v>65.2</v>
      </c>
      <c r="AB195" s="376">
        <v>65.2</v>
      </c>
      <c r="AC195" s="376">
        <v>65.2</v>
      </c>
      <c r="AD195" s="376">
        <v>65.2</v>
      </c>
      <c r="AE195" s="376">
        <v>65.2</v>
      </c>
      <c r="AF195" s="376">
        <v>65.2</v>
      </c>
      <c r="AG195" s="376">
        <v>65.2</v>
      </c>
      <c r="AH195" s="376">
        <v>65.2</v>
      </c>
      <c r="AI195" s="376">
        <v>65.2</v>
      </c>
      <c r="AJ195" s="376">
        <v>65.2</v>
      </c>
      <c r="AK195" s="376">
        <v>65.2</v>
      </c>
      <c r="AL195" s="376">
        <v>65.2</v>
      </c>
      <c r="AM195" s="376">
        <v>65.2</v>
      </c>
      <c r="AN195" s="376">
        <v>65.2</v>
      </c>
      <c r="AO195" s="376">
        <v>65.2</v>
      </c>
      <c r="AP195" s="376">
        <v>65.2</v>
      </c>
      <c r="AQ195" s="376">
        <v>65.2</v>
      </c>
      <c r="AR195" s="376">
        <v>65.2</v>
      </c>
      <c r="AS195" s="376">
        <v>65.2</v>
      </c>
      <c r="AT195" s="376">
        <v>65.2</v>
      </c>
      <c r="AU195" s="376">
        <v>65.2</v>
      </c>
      <c r="AV195" s="376">
        <v>65.2</v>
      </c>
      <c r="AW195" s="376">
        <v>65.2</v>
      </c>
    </row>
    <row r="196" spans="1:347" s="70" customFormat="1" ht="11.25" customHeight="1" x14ac:dyDescent="0.2">
      <c r="A196" s="130"/>
      <c r="E196" s="511"/>
      <c r="G196" s="90"/>
      <c r="H196" s="132"/>
      <c r="I196" s="133"/>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row>
    <row r="197" spans="1:347" s="70" customFormat="1" ht="11.25" customHeight="1" x14ac:dyDescent="0.2">
      <c r="A197" s="130"/>
      <c r="B197" s="68" t="s">
        <v>296</v>
      </c>
      <c r="C197" s="461"/>
      <c r="D197" s="461"/>
      <c r="E197" s="512"/>
      <c r="F197" s="461"/>
      <c r="G197" s="462"/>
      <c r="H197" s="463"/>
      <c r="I197" s="464"/>
      <c r="J197" s="464"/>
      <c r="K197" s="464"/>
      <c r="L197" s="464"/>
      <c r="M197" s="464"/>
      <c r="N197" s="464"/>
      <c r="O197" s="464"/>
      <c r="P197" s="464"/>
      <c r="Q197" s="464"/>
      <c r="R197" s="464"/>
      <c r="S197" s="464"/>
      <c r="T197" s="464"/>
      <c r="U197" s="464"/>
      <c r="V197" s="464"/>
      <c r="W197" s="464"/>
      <c r="X197" s="464"/>
      <c r="Y197" s="464"/>
      <c r="Z197" s="464"/>
      <c r="AA197" s="464"/>
      <c r="AB197" s="464"/>
      <c r="AC197" s="464"/>
      <c r="AD197" s="464"/>
      <c r="AE197" s="464"/>
      <c r="AF197" s="464"/>
      <c r="AG197" s="464"/>
      <c r="AH197" s="464"/>
      <c r="AI197" s="464"/>
      <c r="AJ197" s="464"/>
      <c r="AK197" s="464"/>
      <c r="AL197" s="464"/>
      <c r="AM197" s="464"/>
      <c r="AN197" s="464"/>
      <c r="AO197" s="464"/>
      <c r="AP197" s="464"/>
      <c r="AQ197" s="464"/>
      <c r="AR197" s="464"/>
      <c r="AS197" s="464"/>
      <c r="AT197" s="464"/>
      <c r="AU197" s="464"/>
      <c r="AV197" s="464"/>
      <c r="AW197" s="464"/>
      <c r="AY197" s="464"/>
      <c r="AZ197" s="464"/>
      <c r="BA197" s="464"/>
      <c r="BB197" s="464"/>
    </row>
    <row r="198" spans="1:347" s="70" customFormat="1" ht="11.25" customHeight="1" x14ac:dyDescent="0.2">
      <c r="A198" s="130"/>
      <c r="B198" s="465" t="s">
        <v>287</v>
      </c>
      <c r="C198" s="466"/>
      <c r="D198" s="466"/>
      <c r="E198" s="513"/>
      <c r="F198" s="466"/>
      <c r="G198" s="466"/>
      <c r="H198" s="126"/>
      <c r="I198" s="467"/>
      <c r="J198" s="467"/>
      <c r="K198" s="467"/>
      <c r="L198" s="467"/>
      <c r="M198" s="467"/>
      <c r="N198" s="467"/>
      <c r="O198" s="467"/>
      <c r="P198" s="467"/>
      <c r="Q198" s="467"/>
      <c r="R198" s="467"/>
      <c r="S198" s="467"/>
      <c r="T198" s="467"/>
      <c r="U198" s="467"/>
      <c r="V198" s="467"/>
      <c r="W198" s="467"/>
      <c r="X198" s="467"/>
      <c r="Y198" s="467"/>
      <c r="Z198" s="467"/>
      <c r="AA198" s="467"/>
      <c r="AB198" s="467"/>
      <c r="AC198" s="467"/>
      <c r="AD198" s="467"/>
      <c r="AE198" s="467"/>
      <c r="AF198" s="467"/>
      <c r="AG198" s="467"/>
      <c r="AH198" s="467"/>
      <c r="AI198" s="467"/>
      <c r="AJ198" s="467"/>
      <c r="AK198" s="467"/>
      <c r="AL198" s="467"/>
      <c r="AM198" s="467"/>
      <c r="AN198" s="467"/>
      <c r="AO198" s="467"/>
      <c r="AP198" s="467"/>
      <c r="AQ198" s="467"/>
      <c r="AR198" s="467"/>
      <c r="AS198" s="467"/>
      <c r="AT198" s="467"/>
      <c r="AU198" s="467"/>
      <c r="AV198" s="467"/>
      <c r="AW198" s="467"/>
      <c r="AY198" s="467"/>
      <c r="AZ198" s="467"/>
      <c r="BA198" s="467"/>
      <c r="BB198" s="467"/>
    </row>
    <row r="199" spans="1:347" s="70" customFormat="1" ht="11.25" customHeight="1" x14ac:dyDescent="0.2">
      <c r="A199" s="130"/>
      <c r="B199" s="70" t="s">
        <v>296</v>
      </c>
      <c r="E199" s="506"/>
      <c r="G199" s="90"/>
      <c r="H199" s="134"/>
      <c r="I199" s="135">
        <v>0</v>
      </c>
      <c r="J199" s="135">
        <v>0</v>
      </c>
      <c r="K199" s="135">
        <v>0</v>
      </c>
      <c r="L199" s="135">
        <v>0</v>
      </c>
      <c r="M199" s="135">
        <v>0</v>
      </c>
      <c r="N199" s="135">
        <v>0</v>
      </c>
      <c r="O199" s="135">
        <v>0</v>
      </c>
      <c r="P199" s="135">
        <v>0</v>
      </c>
      <c r="Q199" s="135">
        <v>0</v>
      </c>
      <c r="R199" s="135">
        <v>0</v>
      </c>
      <c r="S199" s="135">
        <v>0</v>
      </c>
      <c r="T199" s="135">
        <v>0</v>
      </c>
      <c r="U199" s="135">
        <v>0</v>
      </c>
      <c r="V199" s="135">
        <v>0</v>
      </c>
      <c r="W199" s="135">
        <v>0</v>
      </c>
      <c r="X199" s="135">
        <v>0</v>
      </c>
      <c r="Y199" s="135">
        <v>0</v>
      </c>
      <c r="Z199" s="135">
        <v>0</v>
      </c>
      <c r="AA199" s="135">
        <v>0</v>
      </c>
      <c r="AB199" s="135">
        <v>0</v>
      </c>
      <c r="AC199" s="135">
        <v>0</v>
      </c>
      <c r="AD199" s="135">
        <v>0</v>
      </c>
      <c r="AE199" s="135">
        <v>0</v>
      </c>
      <c r="AF199" s="135">
        <v>0</v>
      </c>
      <c r="AG199" s="135">
        <v>0</v>
      </c>
      <c r="AH199" s="135">
        <v>0</v>
      </c>
      <c r="AI199" s="135">
        <v>0</v>
      </c>
      <c r="AJ199" s="135">
        <v>0</v>
      </c>
      <c r="AK199" s="135">
        <v>0</v>
      </c>
      <c r="AL199" s="135">
        <v>0</v>
      </c>
      <c r="AM199" s="135">
        <v>0</v>
      </c>
      <c r="AN199" s="135">
        <v>0</v>
      </c>
      <c r="AO199" s="135">
        <v>0</v>
      </c>
      <c r="AP199" s="135">
        <v>0</v>
      </c>
      <c r="AQ199" s="135">
        <v>0</v>
      </c>
      <c r="AR199" s="135">
        <v>0</v>
      </c>
      <c r="AS199" s="135">
        <v>0</v>
      </c>
      <c r="AT199" s="135">
        <v>0</v>
      </c>
      <c r="AU199" s="135">
        <v>0</v>
      </c>
      <c r="AV199" s="135">
        <v>0</v>
      </c>
      <c r="AW199" s="135">
        <v>0</v>
      </c>
      <c r="AY199" s="71"/>
      <c r="AZ199" s="71"/>
      <c r="BA199" s="71"/>
      <c r="BB199" s="71">
        <v>0</v>
      </c>
    </row>
    <row r="200" spans="1:347" s="70" customFormat="1" ht="11.25" customHeight="1" x14ac:dyDescent="0.2">
      <c r="A200" s="130"/>
      <c r="B200" s="91" t="s">
        <v>288</v>
      </c>
      <c r="C200" s="91"/>
      <c r="D200" s="91"/>
      <c r="E200" s="509"/>
      <c r="F200" s="91"/>
      <c r="G200" s="95"/>
      <c r="H200" s="468"/>
      <c r="I200" s="469"/>
      <c r="J200" s="469"/>
      <c r="K200" s="469"/>
      <c r="L200" s="469"/>
      <c r="M200" s="469"/>
      <c r="N200" s="469"/>
      <c r="O200" s="469"/>
      <c r="P200" s="469"/>
      <c r="Q200" s="469"/>
      <c r="R200" s="469"/>
      <c r="S200" s="469"/>
      <c r="T200" s="469"/>
      <c r="U200" s="469"/>
      <c r="V200" s="469"/>
      <c r="W200" s="469"/>
      <c r="X200" s="469"/>
      <c r="Y200" s="469"/>
      <c r="Z200" s="469"/>
      <c r="AA200" s="469"/>
      <c r="AB200" s="469"/>
      <c r="AC200" s="469"/>
      <c r="AD200" s="469"/>
      <c r="AE200" s="469"/>
      <c r="AF200" s="469"/>
      <c r="AG200" s="469"/>
      <c r="AH200" s="469"/>
      <c r="AI200" s="469"/>
      <c r="AJ200" s="469"/>
      <c r="AK200" s="469"/>
      <c r="AL200" s="469"/>
      <c r="AM200" s="469"/>
      <c r="AN200" s="469"/>
      <c r="AO200" s="469"/>
      <c r="AP200" s="469"/>
      <c r="AQ200" s="469"/>
      <c r="AR200" s="469"/>
      <c r="AS200" s="469"/>
      <c r="AT200" s="469"/>
      <c r="AU200" s="469"/>
      <c r="AV200" s="469"/>
      <c r="AW200" s="469"/>
    </row>
    <row r="201" spans="1:347" s="70" customFormat="1" ht="11.25" customHeight="1" x14ac:dyDescent="0.2">
      <c r="A201" s="130"/>
      <c r="B201" s="470" t="s">
        <v>289</v>
      </c>
      <c r="C201" s="470"/>
      <c r="D201" s="470"/>
      <c r="E201" s="510"/>
      <c r="F201" s="470"/>
      <c r="G201" s="471"/>
      <c r="H201" s="472">
        <v>0</v>
      </c>
      <c r="I201" s="473">
        <v>0</v>
      </c>
      <c r="J201" s="473">
        <v>0</v>
      </c>
      <c r="K201" s="473">
        <v>0</v>
      </c>
      <c r="L201" s="473">
        <v>0</v>
      </c>
      <c r="M201" s="473">
        <v>0</v>
      </c>
      <c r="N201" s="473">
        <v>0</v>
      </c>
      <c r="O201" s="473">
        <v>0</v>
      </c>
      <c r="P201" s="473">
        <v>0</v>
      </c>
      <c r="Q201" s="473">
        <v>0</v>
      </c>
      <c r="R201" s="473">
        <v>0</v>
      </c>
      <c r="S201" s="473">
        <v>0</v>
      </c>
      <c r="T201" s="473">
        <v>0</v>
      </c>
      <c r="U201" s="473">
        <v>0</v>
      </c>
      <c r="V201" s="473">
        <v>0</v>
      </c>
      <c r="W201" s="473">
        <v>0</v>
      </c>
      <c r="X201" s="473">
        <v>0</v>
      </c>
      <c r="Y201" s="473">
        <v>0</v>
      </c>
      <c r="Z201" s="473">
        <v>0</v>
      </c>
      <c r="AA201" s="473">
        <v>0</v>
      </c>
      <c r="AB201" s="473">
        <v>0</v>
      </c>
      <c r="AC201" s="473">
        <v>0</v>
      </c>
      <c r="AD201" s="473">
        <v>0</v>
      </c>
      <c r="AE201" s="473">
        <v>0</v>
      </c>
      <c r="AF201" s="473">
        <v>0</v>
      </c>
      <c r="AG201" s="473">
        <v>0</v>
      </c>
      <c r="AH201" s="473">
        <v>0</v>
      </c>
      <c r="AI201" s="473">
        <v>0</v>
      </c>
      <c r="AJ201" s="473">
        <v>0</v>
      </c>
      <c r="AK201" s="473">
        <v>0</v>
      </c>
      <c r="AL201" s="473">
        <v>0</v>
      </c>
      <c r="AM201" s="473">
        <v>0</v>
      </c>
      <c r="AN201" s="473">
        <v>0</v>
      </c>
      <c r="AO201" s="473">
        <v>0</v>
      </c>
      <c r="AP201" s="473">
        <v>0</v>
      </c>
      <c r="AQ201" s="473">
        <v>0</v>
      </c>
      <c r="AR201" s="473">
        <v>0</v>
      </c>
      <c r="AS201" s="473">
        <v>0</v>
      </c>
      <c r="AT201" s="473">
        <v>0</v>
      </c>
      <c r="AU201" s="473">
        <v>0</v>
      </c>
      <c r="AV201" s="473">
        <v>0</v>
      </c>
      <c r="AW201" s="473">
        <v>0</v>
      </c>
    </row>
    <row r="202" spans="1:347" s="70" customFormat="1" ht="11.25" customHeight="1" x14ac:dyDescent="0.2">
      <c r="A202" s="130"/>
      <c r="B202" s="91" t="s">
        <v>290</v>
      </c>
      <c r="C202" s="91"/>
      <c r="D202" s="91"/>
      <c r="E202" s="509"/>
      <c r="F202" s="91"/>
      <c r="G202" s="95"/>
      <c r="H202" s="474" t="s">
        <v>294</v>
      </c>
      <c r="I202" s="376" t="s">
        <v>294</v>
      </c>
      <c r="J202" s="376" t="s">
        <v>294</v>
      </c>
      <c r="K202" s="376" t="s">
        <v>294</v>
      </c>
      <c r="L202" s="376" t="s">
        <v>294</v>
      </c>
      <c r="M202" s="376" t="s">
        <v>294</v>
      </c>
      <c r="N202" s="376" t="s">
        <v>294</v>
      </c>
      <c r="O202" s="376" t="s">
        <v>294</v>
      </c>
      <c r="P202" s="376" t="s">
        <v>294</v>
      </c>
      <c r="Q202" s="376" t="s">
        <v>294</v>
      </c>
      <c r="R202" s="376" t="s">
        <v>294</v>
      </c>
      <c r="S202" s="376" t="s">
        <v>294</v>
      </c>
      <c r="T202" s="376" t="s">
        <v>294</v>
      </c>
      <c r="U202" s="376" t="s">
        <v>294</v>
      </c>
      <c r="V202" s="376" t="s">
        <v>294</v>
      </c>
      <c r="W202" s="376" t="s">
        <v>294</v>
      </c>
      <c r="X202" s="376" t="s">
        <v>294</v>
      </c>
      <c r="Y202" s="376" t="s">
        <v>294</v>
      </c>
      <c r="Z202" s="376" t="s">
        <v>294</v>
      </c>
      <c r="AA202" s="376" t="s">
        <v>294</v>
      </c>
      <c r="AB202" s="376" t="s">
        <v>294</v>
      </c>
      <c r="AC202" s="376" t="s">
        <v>294</v>
      </c>
      <c r="AD202" s="376" t="s">
        <v>294</v>
      </c>
      <c r="AE202" s="376" t="s">
        <v>294</v>
      </c>
      <c r="AF202" s="376" t="s">
        <v>294</v>
      </c>
      <c r="AG202" s="376" t="s">
        <v>294</v>
      </c>
      <c r="AH202" s="376" t="s">
        <v>294</v>
      </c>
      <c r="AI202" s="376" t="s">
        <v>294</v>
      </c>
      <c r="AJ202" s="376" t="s">
        <v>294</v>
      </c>
      <c r="AK202" s="376" t="s">
        <v>294</v>
      </c>
      <c r="AL202" s="376" t="s">
        <v>294</v>
      </c>
      <c r="AM202" s="376" t="s">
        <v>294</v>
      </c>
      <c r="AN202" s="376" t="s">
        <v>294</v>
      </c>
      <c r="AO202" s="376" t="s">
        <v>294</v>
      </c>
      <c r="AP202" s="376" t="s">
        <v>294</v>
      </c>
      <c r="AQ202" s="376" t="s">
        <v>294</v>
      </c>
      <c r="AR202" s="376" t="s">
        <v>294</v>
      </c>
      <c r="AS202" s="376" t="s">
        <v>294</v>
      </c>
      <c r="AT202" s="376" t="s">
        <v>294</v>
      </c>
      <c r="AU202" s="376" t="s">
        <v>294</v>
      </c>
      <c r="AV202" s="376" t="s">
        <v>294</v>
      </c>
      <c r="AW202" s="376" t="s">
        <v>294</v>
      </c>
    </row>
    <row r="203" spans="1:347" s="70" customFormat="1" ht="11.25" customHeight="1" x14ac:dyDescent="0.2">
      <c r="A203" s="130"/>
      <c r="E203" s="511"/>
      <c r="G203" s="90"/>
      <c r="H203" s="132"/>
      <c r="I203" s="133"/>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row>
    <row r="204" spans="1:347" s="70" customFormat="1" ht="11.25" customHeight="1" x14ac:dyDescent="0.2">
      <c r="A204" s="130"/>
      <c r="E204" s="511"/>
      <c r="G204" s="90"/>
      <c r="H204" s="132"/>
      <c r="I204" s="133"/>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row>
    <row r="205" spans="1:347" s="70" customFormat="1" ht="11.25" customHeight="1" x14ac:dyDescent="0.2">
      <c r="A205" s="130"/>
      <c r="B205" s="68" t="s">
        <v>249</v>
      </c>
      <c r="C205" s="461"/>
      <c r="D205" s="461"/>
      <c r="E205" s="512"/>
      <c r="F205" s="461"/>
      <c r="G205" s="462"/>
      <c r="H205" s="463"/>
      <c r="I205" s="464"/>
      <c r="J205" s="464"/>
      <c r="K205" s="464"/>
      <c r="L205" s="464"/>
      <c r="M205" s="464"/>
      <c r="N205" s="464"/>
      <c r="O205" s="464"/>
      <c r="P205" s="464"/>
      <c r="Q205" s="464"/>
      <c r="R205" s="464"/>
      <c r="S205" s="464"/>
      <c r="T205" s="464"/>
      <c r="U205" s="464"/>
      <c r="V205" s="464"/>
      <c r="W205" s="464"/>
      <c r="X205" s="464"/>
      <c r="Y205" s="464"/>
      <c r="Z205" s="464"/>
      <c r="AA205" s="464"/>
      <c r="AB205" s="464"/>
      <c r="AC205" s="464"/>
      <c r="AD205" s="464"/>
      <c r="AE205" s="464"/>
      <c r="AF205" s="464"/>
      <c r="AG205" s="464"/>
      <c r="AH205" s="464"/>
      <c r="AI205" s="464"/>
      <c r="AJ205" s="464"/>
      <c r="AK205" s="464"/>
      <c r="AL205" s="464"/>
      <c r="AM205" s="464"/>
      <c r="AN205" s="464"/>
      <c r="AO205" s="464"/>
      <c r="AP205" s="464"/>
      <c r="AQ205" s="464"/>
      <c r="AR205" s="464"/>
      <c r="AS205" s="464"/>
      <c r="AT205" s="464"/>
      <c r="AU205" s="464"/>
      <c r="AV205" s="464"/>
      <c r="AW205" s="464"/>
      <c r="AY205" s="464"/>
      <c r="AZ205" s="464"/>
      <c r="BA205" s="464"/>
      <c r="BB205" s="464"/>
    </row>
    <row r="206" spans="1:347" s="70" customFormat="1" ht="11.25" customHeight="1" x14ac:dyDescent="0.2">
      <c r="A206" s="130"/>
      <c r="B206" s="465" t="s">
        <v>287</v>
      </c>
      <c r="C206" s="466"/>
      <c r="D206" s="466"/>
      <c r="E206" s="513"/>
      <c r="F206" s="466"/>
      <c r="G206" s="466"/>
      <c r="H206" s="126"/>
      <c r="I206" s="467"/>
      <c r="J206" s="467"/>
      <c r="K206" s="467"/>
      <c r="L206" s="467"/>
      <c r="M206" s="467"/>
      <c r="N206" s="467"/>
      <c r="O206" s="467"/>
      <c r="P206" s="467"/>
      <c r="Q206" s="467"/>
      <c r="R206" s="467"/>
      <c r="S206" s="467"/>
      <c r="T206" s="467"/>
      <c r="U206" s="467"/>
      <c r="V206" s="467"/>
      <c r="W206" s="467"/>
      <c r="X206" s="467"/>
      <c r="Y206" s="467"/>
      <c r="Z206" s="467"/>
      <c r="AA206" s="467"/>
      <c r="AB206" s="467"/>
      <c r="AC206" s="467"/>
      <c r="AD206" s="467"/>
      <c r="AE206" s="467"/>
      <c r="AF206" s="467"/>
      <c r="AG206" s="467"/>
      <c r="AH206" s="467"/>
      <c r="AI206" s="467"/>
      <c r="AJ206" s="467"/>
      <c r="AK206" s="467"/>
      <c r="AL206" s="467"/>
      <c r="AM206" s="467"/>
      <c r="AN206" s="467"/>
      <c r="AO206" s="467"/>
      <c r="AP206" s="467"/>
      <c r="AQ206" s="467"/>
      <c r="AR206" s="467"/>
      <c r="AS206" s="467"/>
      <c r="AT206" s="467"/>
      <c r="AU206" s="467"/>
      <c r="AV206" s="467"/>
      <c r="AW206" s="467"/>
      <c r="AY206" s="467"/>
      <c r="AZ206" s="467"/>
      <c r="BA206" s="467"/>
      <c r="BB206" s="467"/>
    </row>
    <row r="207" spans="1:347" x14ac:dyDescent="0.25">
      <c r="B207" s="70" t="s">
        <v>249</v>
      </c>
      <c r="C207" s="70" t="s">
        <v>456</v>
      </c>
      <c r="D207" s="70" t="s">
        <v>457</v>
      </c>
      <c r="E207" s="506">
        <v>1</v>
      </c>
      <c r="F207" s="70"/>
      <c r="G207" s="90">
        <v>39253.300000000003</v>
      </c>
      <c r="H207" s="127">
        <v>38110</v>
      </c>
      <c r="I207" s="507">
        <v>39253.300000000003</v>
      </c>
      <c r="J207" s="135">
        <v>40038.366000000002</v>
      </c>
      <c r="K207" s="135">
        <v>40839.133320000001</v>
      </c>
      <c r="L207" s="135">
        <v>41655.915986400003</v>
      </c>
      <c r="M207" s="135">
        <v>42489.034306128007</v>
      </c>
      <c r="N207" s="135">
        <v>43338.814992250569</v>
      </c>
      <c r="O207" s="135">
        <v>44205.591292095582</v>
      </c>
      <c r="P207" s="135">
        <v>45089.703117937497</v>
      </c>
      <c r="Q207" s="135">
        <v>45991.497180296246</v>
      </c>
      <c r="R207" s="135">
        <v>46911.327123902171</v>
      </c>
      <c r="S207" s="135">
        <v>47849.553666380212</v>
      </c>
      <c r="T207" s="135">
        <v>48806.544739707817</v>
      </c>
      <c r="U207" s="135">
        <v>49782.675634501975</v>
      </c>
      <c r="V207" s="135">
        <v>50778.329147192017</v>
      </c>
      <c r="W207" s="135">
        <v>51793.895730135861</v>
      </c>
      <c r="X207" s="135">
        <v>52829.773644738576</v>
      </c>
      <c r="Y207" s="135">
        <v>53886.369117633345</v>
      </c>
      <c r="Z207" s="135">
        <v>54964.096499986015</v>
      </c>
      <c r="AA207" s="135">
        <v>56063.378429985736</v>
      </c>
      <c r="AB207" s="135">
        <v>57184.645998585453</v>
      </c>
      <c r="AC207" s="135">
        <v>58328.338918557165</v>
      </c>
      <c r="AD207" s="135">
        <v>59494.905696928312</v>
      </c>
      <c r="AE207" s="135">
        <v>60684.803810866877</v>
      </c>
      <c r="AF207" s="135">
        <v>61898.499887084217</v>
      </c>
      <c r="AG207" s="135">
        <v>63136.469884825899</v>
      </c>
      <c r="AH207" s="135">
        <v>64399.199282522415</v>
      </c>
      <c r="AI207" s="135">
        <v>65687.18326817287</v>
      </c>
      <c r="AJ207" s="135">
        <v>67000.926933536335</v>
      </c>
      <c r="AK207" s="135">
        <v>68340.945472207066</v>
      </c>
      <c r="AL207" s="135">
        <v>69707.764381651214</v>
      </c>
      <c r="AM207" s="135">
        <v>71101.919669284238</v>
      </c>
      <c r="AN207" s="135">
        <v>72523.958062669917</v>
      </c>
      <c r="AO207" s="135">
        <v>73974.43722392332</v>
      </c>
      <c r="AP207" s="135">
        <v>75453.925968401789</v>
      </c>
      <c r="AQ207" s="135">
        <v>76963.004487769824</v>
      </c>
      <c r="AR207" s="135">
        <v>78502.264577525217</v>
      </c>
      <c r="AS207" s="135">
        <v>80072.309869075718</v>
      </c>
      <c r="AT207" s="135">
        <v>81673.756066457237</v>
      </c>
      <c r="AU207" s="135">
        <v>83307.231187786383</v>
      </c>
      <c r="AV207" s="135">
        <v>84973.375811542108</v>
      </c>
      <c r="AW207" s="135">
        <v>86672.843327772949</v>
      </c>
      <c r="AX207" s="71"/>
      <c r="AY207" s="71"/>
      <c r="AZ207" s="71"/>
      <c r="BA207" s="71"/>
      <c r="BB207" s="71">
        <v>-39253.300000000003</v>
      </c>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c r="DC207" s="70"/>
      <c r="DD207" s="70"/>
      <c r="DE207" s="70"/>
      <c r="DF207" s="70"/>
      <c r="DG207" s="70"/>
      <c r="DH207" s="70"/>
      <c r="DI207" s="70"/>
      <c r="DJ207" s="70"/>
      <c r="DK207" s="70"/>
      <c r="DL207" s="70"/>
      <c r="DM207" s="70"/>
      <c r="DN207" s="70"/>
      <c r="DO207" s="70"/>
      <c r="DP207" s="70"/>
      <c r="DQ207" s="70"/>
      <c r="DR207" s="70"/>
      <c r="DS207" s="70"/>
      <c r="DT207" s="70"/>
      <c r="DU207" s="70"/>
      <c r="DV207" s="70"/>
      <c r="DW207" s="70"/>
      <c r="DX207" s="70"/>
      <c r="DY207" s="70"/>
      <c r="DZ207" s="70"/>
      <c r="EA207" s="70"/>
      <c r="EB207" s="70"/>
      <c r="EC207" s="70"/>
      <c r="ED207" s="70"/>
      <c r="EE207" s="70"/>
      <c r="EF207" s="70"/>
      <c r="EG207" s="70"/>
      <c r="EH207" s="70"/>
      <c r="EI207" s="70"/>
      <c r="EJ207" s="70"/>
      <c r="EK207" s="70"/>
      <c r="EL207" s="70"/>
      <c r="EM207" s="70"/>
      <c r="EN207" s="70"/>
      <c r="EO207" s="70"/>
      <c r="EP207" s="70"/>
      <c r="EQ207" s="70"/>
      <c r="ER207" s="70"/>
      <c r="ES207" s="70"/>
      <c r="ET207" s="70"/>
      <c r="EU207" s="70"/>
      <c r="EV207" s="70"/>
      <c r="EW207" s="70"/>
      <c r="EX207" s="70"/>
      <c r="EY207" s="70"/>
      <c r="EZ207" s="70"/>
      <c r="FA207" s="70"/>
      <c r="FB207" s="70"/>
      <c r="FC207" s="70"/>
      <c r="FD207" s="70"/>
      <c r="FE207" s="70"/>
      <c r="FF207" s="70"/>
      <c r="FG207" s="70"/>
      <c r="FH207" s="70"/>
      <c r="FI207" s="70"/>
      <c r="FJ207" s="70"/>
      <c r="FK207" s="70"/>
      <c r="FL207" s="70"/>
      <c r="FM207" s="70"/>
      <c r="FN207" s="70"/>
      <c r="FO207" s="70"/>
      <c r="FP207" s="70"/>
      <c r="FQ207" s="70"/>
      <c r="FR207" s="70"/>
      <c r="FS207" s="70"/>
      <c r="FT207" s="70"/>
      <c r="FU207" s="70"/>
      <c r="FV207" s="70"/>
      <c r="FW207" s="70"/>
      <c r="FX207" s="70"/>
      <c r="FY207" s="70"/>
      <c r="FZ207" s="70"/>
      <c r="GA207" s="70"/>
      <c r="GB207" s="70"/>
      <c r="GC207" s="70"/>
      <c r="GD207" s="70"/>
      <c r="GE207" s="70"/>
      <c r="GF207" s="70"/>
      <c r="GG207" s="70"/>
      <c r="GH207" s="70"/>
      <c r="GI207" s="70"/>
      <c r="GJ207" s="70"/>
      <c r="GK207" s="70"/>
      <c r="GL207" s="70"/>
      <c r="GM207" s="70"/>
      <c r="GN207" s="70"/>
      <c r="GO207" s="70"/>
      <c r="GP207" s="70"/>
      <c r="GQ207" s="70"/>
      <c r="GR207" s="70"/>
      <c r="GS207" s="70"/>
      <c r="GT207" s="70"/>
      <c r="GU207" s="70"/>
      <c r="GV207" s="70"/>
      <c r="GW207" s="70"/>
      <c r="GX207" s="70"/>
      <c r="GY207" s="70"/>
      <c r="GZ207" s="70"/>
      <c r="HA207" s="70"/>
      <c r="HB207" s="70"/>
      <c r="HC207" s="70"/>
      <c r="HD207" s="70"/>
      <c r="HE207" s="70"/>
      <c r="HF207" s="70"/>
      <c r="HG207" s="70"/>
      <c r="HH207" s="70"/>
      <c r="HI207" s="70"/>
      <c r="HJ207" s="70"/>
      <c r="HK207" s="70"/>
      <c r="HL207" s="70"/>
      <c r="HM207" s="70"/>
      <c r="HN207" s="70"/>
      <c r="HO207" s="70"/>
      <c r="HP207" s="70"/>
      <c r="HQ207" s="70"/>
      <c r="HR207" s="70"/>
      <c r="HS207" s="70"/>
      <c r="HT207" s="70"/>
      <c r="HU207" s="70"/>
      <c r="HV207" s="70"/>
      <c r="HW207" s="70"/>
      <c r="HX207" s="70"/>
      <c r="HY207" s="70"/>
      <c r="HZ207" s="70"/>
      <c r="IA207" s="70"/>
      <c r="IB207" s="70"/>
      <c r="IC207" s="70"/>
      <c r="ID207" s="70"/>
      <c r="IE207" s="70"/>
      <c r="IF207" s="70"/>
      <c r="IG207" s="70"/>
      <c r="IH207" s="70"/>
      <c r="II207" s="70"/>
      <c r="IJ207" s="70"/>
      <c r="IK207" s="70"/>
      <c r="IL207" s="70"/>
      <c r="IM207" s="70"/>
      <c r="IN207" s="70"/>
      <c r="IO207" s="70"/>
      <c r="IP207" s="70"/>
      <c r="IQ207" s="70"/>
      <c r="IR207" s="70"/>
      <c r="IS207" s="70"/>
      <c r="IT207" s="70"/>
      <c r="IU207" s="70"/>
      <c r="IV207" s="70"/>
      <c r="IW207" s="70"/>
      <c r="IX207" s="70"/>
      <c r="IY207" s="70"/>
      <c r="IZ207" s="70"/>
      <c r="JA207" s="70"/>
      <c r="JB207" s="70"/>
      <c r="JC207" s="70"/>
      <c r="JD207" s="70"/>
      <c r="JE207" s="70"/>
      <c r="JF207" s="70"/>
      <c r="JG207" s="70"/>
      <c r="JH207" s="70"/>
      <c r="JI207" s="70"/>
      <c r="JJ207" s="70"/>
      <c r="JK207" s="70"/>
      <c r="JL207" s="70"/>
      <c r="JM207" s="70"/>
      <c r="JN207" s="70"/>
      <c r="JO207" s="70"/>
      <c r="JP207" s="70"/>
      <c r="JQ207" s="70"/>
      <c r="JR207" s="70"/>
      <c r="JS207" s="70"/>
      <c r="JT207" s="70"/>
      <c r="JU207" s="70"/>
      <c r="JV207" s="70"/>
      <c r="JW207" s="70"/>
      <c r="JX207" s="70"/>
      <c r="JY207" s="70"/>
      <c r="JZ207" s="70"/>
      <c r="KA207" s="70"/>
      <c r="KB207" s="70"/>
      <c r="KC207" s="70"/>
      <c r="KD207" s="70"/>
      <c r="KE207" s="70"/>
      <c r="KF207" s="70"/>
      <c r="KG207" s="70"/>
      <c r="KH207" s="70"/>
      <c r="KI207" s="70"/>
      <c r="KJ207" s="70"/>
      <c r="KK207" s="70"/>
      <c r="KL207" s="70"/>
      <c r="KM207" s="70"/>
      <c r="KN207" s="70"/>
      <c r="KO207" s="70"/>
      <c r="KP207" s="70"/>
      <c r="KQ207" s="70"/>
      <c r="KR207" s="70"/>
      <c r="KS207" s="70"/>
      <c r="KT207" s="70"/>
      <c r="KU207" s="70"/>
      <c r="KV207" s="70"/>
      <c r="KW207" s="70"/>
      <c r="KX207" s="70"/>
      <c r="KY207" s="70"/>
      <c r="KZ207" s="70"/>
      <c r="LA207" s="70"/>
      <c r="LB207" s="70"/>
      <c r="LC207" s="70"/>
      <c r="LD207" s="70"/>
      <c r="LE207" s="70"/>
      <c r="LF207" s="70"/>
      <c r="LG207" s="70"/>
      <c r="LH207" s="70"/>
      <c r="LI207" s="70"/>
      <c r="LJ207" s="70"/>
      <c r="LK207" s="70"/>
      <c r="LL207" s="70"/>
      <c r="LM207" s="70"/>
      <c r="LN207" s="70"/>
      <c r="LO207" s="70"/>
      <c r="LP207" s="70"/>
      <c r="LQ207" s="70"/>
      <c r="LR207" s="70"/>
      <c r="LS207" s="70"/>
      <c r="LT207" s="70"/>
      <c r="LU207" s="70"/>
      <c r="LV207" s="70"/>
      <c r="LW207" s="70"/>
      <c r="LX207" s="70"/>
      <c r="LY207" s="70"/>
      <c r="LZ207" s="70"/>
      <c r="MA207" s="70"/>
      <c r="MB207" s="70"/>
      <c r="MC207" s="70"/>
      <c r="MD207" s="70"/>
      <c r="ME207" s="70"/>
      <c r="MF207" s="70"/>
      <c r="MG207" s="70"/>
      <c r="MH207" s="70"/>
      <c r="MI207" s="70"/>
    </row>
    <row r="208" spans="1:347" x14ac:dyDescent="0.25">
      <c r="B208" s="70" t="s">
        <v>249</v>
      </c>
      <c r="C208" s="70" t="s">
        <v>458</v>
      </c>
      <c r="D208" s="70" t="s">
        <v>459</v>
      </c>
      <c r="E208" s="506">
        <v>1</v>
      </c>
      <c r="F208" s="70"/>
      <c r="G208" s="90">
        <v>31827</v>
      </c>
      <c r="H208" s="127">
        <v>30900</v>
      </c>
      <c r="I208" s="507">
        <v>31827</v>
      </c>
      <c r="J208" s="135">
        <v>32463.54</v>
      </c>
      <c r="K208" s="135">
        <v>33112.810799999999</v>
      </c>
      <c r="L208" s="135">
        <v>33775.067016000001</v>
      </c>
      <c r="M208" s="135">
        <v>34450.56835632</v>
      </c>
      <c r="N208" s="135">
        <v>35139.579723446397</v>
      </c>
      <c r="O208" s="135">
        <v>35842.371317915327</v>
      </c>
      <c r="P208" s="135">
        <v>36559.218744273632</v>
      </c>
      <c r="Q208" s="135">
        <v>37290.403119159106</v>
      </c>
      <c r="R208" s="135">
        <v>38036.21118154229</v>
      </c>
      <c r="S208" s="135">
        <v>38796.935405173135</v>
      </c>
      <c r="T208" s="135">
        <v>39572.874113276601</v>
      </c>
      <c r="U208" s="135">
        <v>40364.331595542135</v>
      </c>
      <c r="V208" s="135">
        <v>41171.618227452978</v>
      </c>
      <c r="W208" s="135">
        <v>41995.050592002037</v>
      </c>
      <c r="X208" s="135">
        <v>42834.951603842077</v>
      </c>
      <c r="Y208" s="135">
        <v>43691.650635918922</v>
      </c>
      <c r="Z208" s="135">
        <v>44565.483648637302</v>
      </c>
      <c r="AA208" s="135">
        <v>45456.79332161005</v>
      </c>
      <c r="AB208" s="135">
        <v>46365.929188042253</v>
      </c>
      <c r="AC208" s="135">
        <v>47293.2477718031</v>
      </c>
      <c r="AD208" s="135">
        <v>48239.11272723916</v>
      </c>
      <c r="AE208" s="135">
        <v>49203.894981783946</v>
      </c>
      <c r="AF208" s="135">
        <v>50187.972881419628</v>
      </c>
      <c r="AG208" s="135">
        <v>51191.732339048023</v>
      </c>
      <c r="AH208" s="135">
        <v>52215.566985828984</v>
      </c>
      <c r="AI208" s="135">
        <v>53259.878325545564</v>
      </c>
      <c r="AJ208" s="135">
        <v>54325.075892056477</v>
      </c>
      <c r="AK208" s="135">
        <v>55411.577409897611</v>
      </c>
      <c r="AL208" s="135">
        <v>56519.808958095564</v>
      </c>
      <c r="AM208" s="135">
        <v>57650.205137257479</v>
      </c>
      <c r="AN208" s="135">
        <v>58803.20924000263</v>
      </c>
      <c r="AO208" s="135">
        <v>59979.273424802683</v>
      </c>
      <c r="AP208" s="135">
        <v>61178.85889329874</v>
      </c>
      <c r="AQ208" s="135">
        <v>62402.436071164717</v>
      </c>
      <c r="AR208" s="135">
        <v>63650.484792588009</v>
      </c>
      <c r="AS208" s="135">
        <v>64923.49448843977</v>
      </c>
      <c r="AT208" s="135">
        <v>66221.964378208562</v>
      </c>
      <c r="AU208" s="135">
        <v>67546.403665772741</v>
      </c>
      <c r="AV208" s="135">
        <v>68897.3317390882</v>
      </c>
      <c r="AW208" s="135">
        <v>70275.278373869965</v>
      </c>
      <c r="AX208" s="71"/>
      <c r="AY208" s="71"/>
      <c r="AZ208" s="71"/>
      <c r="BA208" s="71"/>
      <c r="BB208" s="71">
        <v>-31827</v>
      </c>
      <c r="BC208" s="70"/>
      <c r="BD208" s="70"/>
      <c r="BE208" s="70"/>
      <c r="BF208" s="70"/>
      <c r="BG208" s="70"/>
      <c r="BH208" s="70"/>
      <c r="BI208" s="70"/>
      <c r="BJ208" s="70"/>
      <c r="BK208" s="70"/>
      <c r="BL208" s="70"/>
      <c r="BM208" s="70"/>
      <c r="BN208" s="70"/>
      <c r="BO208" s="70"/>
      <c r="BP208" s="70"/>
      <c r="BQ208" s="70"/>
      <c r="BR208" s="70"/>
      <c r="BS208" s="70"/>
      <c r="BT208" s="70"/>
      <c r="BU208" s="70"/>
      <c r="BV208" s="70"/>
      <c r="BW208" s="70"/>
      <c r="BX208" s="70"/>
      <c r="BY208" s="70"/>
      <c r="BZ208" s="70"/>
      <c r="CA208" s="70"/>
      <c r="CB208" s="70"/>
      <c r="CC208" s="70"/>
      <c r="CD208" s="70"/>
      <c r="CE208" s="70"/>
      <c r="CF208" s="70"/>
      <c r="CG208" s="70"/>
      <c r="CH208" s="70"/>
      <c r="CI208" s="70"/>
      <c r="CJ208" s="70"/>
      <c r="CK208" s="70"/>
      <c r="CL208" s="70"/>
      <c r="CM208" s="70"/>
      <c r="CN208" s="70"/>
      <c r="CO208" s="70"/>
      <c r="CP208" s="70"/>
      <c r="CQ208" s="70"/>
      <c r="CR208" s="70"/>
      <c r="CS208" s="70"/>
      <c r="CT208" s="70"/>
      <c r="CU208" s="70"/>
      <c r="CV208" s="70"/>
      <c r="CW208" s="70"/>
      <c r="CX208" s="70"/>
      <c r="CY208" s="70"/>
      <c r="CZ208" s="70"/>
      <c r="DA208" s="70"/>
      <c r="DB208" s="70"/>
      <c r="DC208" s="70"/>
      <c r="DD208" s="70"/>
      <c r="DE208" s="70"/>
      <c r="DF208" s="70"/>
      <c r="DG208" s="70"/>
      <c r="DH208" s="70"/>
      <c r="DI208" s="70"/>
      <c r="DJ208" s="70"/>
      <c r="DK208" s="70"/>
      <c r="DL208" s="70"/>
      <c r="DM208" s="70"/>
      <c r="DN208" s="70"/>
      <c r="DO208" s="70"/>
      <c r="DP208" s="70"/>
      <c r="DQ208" s="70"/>
      <c r="DR208" s="70"/>
      <c r="DS208" s="70"/>
      <c r="DT208" s="70"/>
      <c r="DU208" s="70"/>
      <c r="DV208" s="70"/>
      <c r="DW208" s="70"/>
      <c r="DX208" s="70"/>
      <c r="DY208" s="70"/>
      <c r="DZ208" s="70"/>
      <c r="EA208" s="70"/>
      <c r="EB208" s="70"/>
      <c r="EC208" s="70"/>
      <c r="ED208" s="70"/>
      <c r="EE208" s="70"/>
      <c r="EF208" s="70"/>
      <c r="EG208" s="70"/>
      <c r="EH208" s="70"/>
      <c r="EI208" s="70"/>
      <c r="EJ208" s="70"/>
      <c r="EK208" s="70"/>
      <c r="EL208" s="70"/>
      <c r="EM208" s="70"/>
      <c r="EN208" s="70"/>
      <c r="EO208" s="70"/>
      <c r="EP208" s="70"/>
      <c r="EQ208" s="70"/>
      <c r="ER208" s="70"/>
      <c r="ES208" s="70"/>
      <c r="ET208" s="70"/>
      <c r="EU208" s="70"/>
      <c r="EV208" s="70"/>
      <c r="EW208" s="70"/>
      <c r="EX208" s="70"/>
      <c r="EY208" s="70"/>
      <c r="EZ208" s="70"/>
      <c r="FA208" s="70"/>
      <c r="FB208" s="70"/>
      <c r="FC208" s="70"/>
      <c r="FD208" s="70"/>
      <c r="FE208" s="70"/>
      <c r="FF208" s="70"/>
      <c r="FG208" s="70"/>
      <c r="FH208" s="70"/>
      <c r="FI208" s="70"/>
      <c r="FJ208" s="70"/>
      <c r="FK208" s="70"/>
      <c r="FL208" s="70"/>
      <c r="FM208" s="70"/>
      <c r="FN208" s="70"/>
      <c r="FO208" s="70"/>
      <c r="FP208" s="70"/>
      <c r="FQ208" s="70"/>
      <c r="FR208" s="70"/>
      <c r="FS208" s="70"/>
      <c r="FT208" s="70"/>
      <c r="FU208" s="70"/>
      <c r="FV208" s="70"/>
      <c r="FW208" s="70"/>
      <c r="FX208" s="70"/>
      <c r="FY208" s="70"/>
      <c r="FZ208" s="70"/>
      <c r="GA208" s="70"/>
      <c r="GB208" s="70"/>
      <c r="GC208" s="70"/>
      <c r="GD208" s="70"/>
      <c r="GE208" s="70"/>
      <c r="GF208" s="70"/>
      <c r="GG208" s="70"/>
      <c r="GH208" s="70"/>
      <c r="GI208" s="70"/>
      <c r="GJ208" s="70"/>
      <c r="GK208" s="70"/>
      <c r="GL208" s="70"/>
      <c r="GM208" s="70"/>
      <c r="GN208" s="70"/>
      <c r="GO208" s="70"/>
      <c r="GP208" s="70"/>
      <c r="GQ208" s="70"/>
      <c r="GR208" s="70"/>
      <c r="GS208" s="70"/>
      <c r="GT208" s="70"/>
      <c r="GU208" s="70"/>
      <c r="GV208" s="70"/>
      <c r="GW208" s="70"/>
      <c r="GX208" s="70"/>
      <c r="GY208" s="70"/>
      <c r="GZ208" s="70"/>
      <c r="HA208" s="70"/>
      <c r="HB208" s="70"/>
      <c r="HC208" s="70"/>
      <c r="HD208" s="70"/>
      <c r="HE208" s="70"/>
      <c r="HF208" s="70"/>
      <c r="HG208" s="70"/>
      <c r="HH208" s="70"/>
      <c r="HI208" s="70"/>
      <c r="HJ208" s="70"/>
      <c r="HK208" s="70"/>
      <c r="HL208" s="70"/>
      <c r="HM208" s="70"/>
      <c r="HN208" s="70"/>
      <c r="HO208" s="70"/>
      <c r="HP208" s="70"/>
      <c r="HQ208" s="70"/>
      <c r="HR208" s="70"/>
      <c r="HS208" s="70"/>
      <c r="HT208" s="70"/>
      <c r="HU208" s="70"/>
      <c r="HV208" s="70"/>
      <c r="HW208" s="70"/>
      <c r="HX208" s="70"/>
      <c r="HY208" s="70"/>
      <c r="HZ208" s="70"/>
      <c r="IA208" s="70"/>
      <c r="IB208" s="70"/>
      <c r="IC208" s="70"/>
      <c r="ID208" s="70"/>
      <c r="IE208" s="70"/>
      <c r="IF208" s="70"/>
      <c r="IG208" s="70"/>
      <c r="IH208" s="70"/>
      <c r="II208" s="70"/>
      <c r="IJ208" s="70"/>
      <c r="IK208" s="70"/>
      <c r="IL208" s="70"/>
      <c r="IM208" s="70"/>
      <c r="IN208" s="70"/>
      <c r="IO208" s="70"/>
      <c r="IP208" s="70"/>
      <c r="IQ208" s="70"/>
      <c r="IR208" s="70"/>
      <c r="IS208" s="70"/>
      <c r="IT208" s="70"/>
      <c r="IU208" s="70"/>
      <c r="IV208" s="70"/>
      <c r="IW208" s="70"/>
      <c r="IX208" s="70"/>
      <c r="IY208" s="70"/>
      <c r="IZ208" s="70"/>
      <c r="JA208" s="70"/>
      <c r="JB208" s="70"/>
      <c r="JC208" s="70"/>
      <c r="JD208" s="70"/>
      <c r="JE208" s="70"/>
      <c r="JF208" s="70"/>
      <c r="JG208" s="70"/>
      <c r="JH208" s="70"/>
      <c r="JI208" s="70"/>
      <c r="JJ208" s="70"/>
      <c r="JK208" s="70"/>
      <c r="JL208" s="70"/>
      <c r="JM208" s="70"/>
      <c r="JN208" s="70"/>
      <c r="JO208" s="70"/>
      <c r="JP208" s="70"/>
      <c r="JQ208" s="70"/>
      <c r="JR208" s="70"/>
      <c r="JS208" s="70"/>
      <c r="JT208" s="70"/>
      <c r="JU208" s="70"/>
      <c r="JV208" s="70"/>
      <c r="JW208" s="70"/>
      <c r="JX208" s="70"/>
      <c r="JY208" s="70"/>
      <c r="JZ208" s="70"/>
      <c r="KA208" s="70"/>
      <c r="KB208" s="70"/>
      <c r="KC208" s="70"/>
      <c r="KD208" s="70"/>
      <c r="KE208" s="70"/>
      <c r="KF208" s="70"/>
      <c r="KG208" s="70"/>
      <c r="KH208" s="70"/>
      <c r="KI208" s="70"/>
      <c r="KJ208" s="70"/>
      <c r="KK208" s="70"/>
      <c r="KL208" s="70"/>
      <c r="KM208" s="70"/>
      <c r="KN208" s="70"/>
      <c r="KO208" s="70"/>
      <c r="KP208" s="70"/>
      <c r="KQ208" s="70"/>
      <c r="KR208" s="70"/>
      <c r="KS208" s="70"/>
      <c r="KT208" s="70"/>
      <c r="KU208" s="70"/>
      <c r="KV208" s="70"/>
      <c r="KW208" s="70"/>
      <c r="KX208" s="70"/>
      <c r="KY208" s="70"/>
      <c r="KZ208" s="70"/>
      <c r="LA208" s="70"/>
      <c r="LB208" s="70"/>
      <c r="LC208" s="70"/>
      <c r="LD208" s="70"/>
      <c r="LE208" s="70"/>
      <c r="LF208" s="70"/>
      <c r="LG208" s="70"/>
      <c r="LH208" s="70"/>
      <c r="LI208" s="70"/>
      <c r="LJ208" s="70"/>
      <c r="LK208" s="70"/>
      <c r="LL208" s="70"/>
      <c r="LM208" s="70"/>
      <c r="LN208" s="70"/>
      <c r="LO208" s="70"/>
      <c r="LP208" s="70"/>
      <c r="LQ208" s="70"/>
      <c r="LR208" s="70"/>
      <c r="LS208" s="70"/>
      <c r="LT208" s="70"/>
      <c r="LU208" s="70"/>
      <c r="LV208" s="70"/>
      <c r="LW208" s="70"/>
      <c r="LX208" s="70"/>
      <c r="LY208" s="70"/>
      <c r="LZ208" s="70"/>
      <c r="MA208" s="70"/>
      <c r="MB208" s="70"/>
      <c r="MC208" s="70"/>
      <c r="MD208" s="70"/>
      <c r="ME208" s="70"/>
      <c r="MF208" s="70"/>
      <c r="MG208" s="70"/>
      <c r="MH208" s="70"/>
      <c r="MI208" s="70"/>
    </row>
    <row r="209" spans="1:347" s="70" customFormat="1" ht="11.25" customHeight="1" x14ac:dyDescent="0.2">
      <c r="A209" s="130"/>
      <c r="B209" s="70" t="s">
        <v>249</v>
      </c>
      <c r="C209" s="70" t="s">
        <v>456</v>
      </c>
      <c r="D209" s="70" t="s">
        <v>460</v>
      </c>
      <c r="E209" s="506">
        <v>1</v>
      </c>
      <c r="G209" s="90">
        <v>31064.799999999999</v>
      </c>
      <c r="H209" s="127">
        <v>30900</v>
      </c>
      <c r="I209" s="507">
        <v>31064.799999999999</v>
      </c>
      <c r="J209" s="135">
        <v>31686.096000000001</v>
      </c>
      <c r="K209" s="135">
        <v>32319.817920000001</v>
      </c>
      <c r="L209" s="135">
        <v>32966.214278400003</v>
      </c>
      <c r="M209" s="135">
        <v>33625.538563968003</v>
      </c>
      <c r="N209" s="135">
        <v>34298.049335247364</v>
      </c>
      <c r="O209" s="135">
        <v>34984.010321952315</v>
      </c>
      <c r="P209" s="135">
        <v>35683.690528391366</v>
      </c>
      <c r="Q209" s="135">
        <v>36397.364338959196</v>
      </c>
      <c r="R209" s="135">
        <v>37125.311625738381</v>
      </c>
      <c r="S209" s="135">
        <v>37867.817858253147</v>
      </c>
      <c r="T209" s="135">
        <v>38625.174215418214</v>
      </c>
      <c r="U209" s="135">
        <v>39397.677699726577</v>
      </c>
      <c r="V209" s="135">
        <v>40185.631253721112</v>
      </c>
      <c r="W209" s="135">
        <v>40989.343878795538</v>
      </c>
      <c r="X209" s="135">
        <v>41809.130756371451</v>
      </c>
      <c r="Y209" s="135">
        <v>42645.31337149888</v>
      </c>
      <c r="Z209" s="135">
        <v>43498.219638928858</v>
      </c>
      <c r="AA209" s="135">
        <v>44368.184031707438</v>
      </c>
      <c r="AB209" s="135">
        <v>45255.547712341591</v>
      </c>
      <c r="AC209" s="135">
        <v>46160.658666588424</v>
      </c>
      <c r="AD209" s="135">
        <v>47083.871839920197</v>
      </c>
      <c r="AE209" s="135">
        <v>48025.549276718601</v>
      </c>
      <c r="AF209" s="135">
        <v>48986.060262252977</v>
      </c>
      <c r="AG209" s="135">
        <v>49965.78146749804</v>
      </c>
      <c r="AH209" s="135">
        <v>50965.097096848003</v>
      </c>
      <c r="AI209" s="135">
        <v>51984.399038784963</v>
      </c>
      <c r="AJ209" s="135">
        <v>53024.087019560662</v>
      </c>
      <c r="AK209" s="135">
        <v>54084.568759951879</v>
      </c>
      <c r="AL209" s="135">
        <v>55166.260135150915</v>
      </c>
      <c r="AM209" s="135">
        <v>56269.585337853932</v>
      </c>
      <c r="AN209" s="135">
        <v>57394.977044611012</v>
      </c>
      <c r="AO209" s="135">
        <v>58542.876585503232</v>
      </c>
      <c r="AP209" s="135">
        <v>59713.734117213295</v>
      </c>
      <c r="AQ209" s="135">
        <v>60908.00879955756</v>
      </c>
      <c r="AR209" s="135">
        <v>62126.16897554871</v>
      </c>
      <c r="AS209" s="135">
        <v>63368.692355059684</v>
      </c>
      <c r="AT209" s="135">
        <v>64636.06620216088</v>
      </c>
      <c r="AU209" s="135">
        <v>65928.787526204105</v>
      </c>
      <c r="AV209" s="135">
        <v>67247.363276728182</v>
      </c>
      <c r="AW209" s="135">
        <v>68592.310542262741</v>
      </c>
      <c r="AX209" s="71"/>
      <c r="AY209" s="71"/>
      <c r="AZ209" s="71"/>
      <c r="BA209" s="71"/>
      <c r="BB209" s="71">
        <v>-31064.799999999999</v>
      </c>
      <c r="BD209" s="78"/>
      <c r="BE209" s="78"/>
    </row>
    <row r="210" spans="1:347" s="70" customFormat="1" ht="11.25" customHeight="1" x14ac:dyDescent="0.2">
      <c r="A210" s="130"/>
      <c r="B210" s="70" t="s">
        <v>249</v>
      </c>
      <c r="C210" s="70" t="s">
        <v>456</v>
      </c>
      <c r="D210" s="70" t="s">
        <v>461</v>
      </c>
      <c r="E210" s="506">
        <v>1</v>
      </c>
      <c r="G210" s="90">
        <v>15912</v>
      </c>
      <c r="H210" s="127">
        <v>15600</v>
      </c>
      <c r="I210" s="128">
        <v>15912</v>
      </c>
      <c r="J210" s="135">
        <v>16230.24</v>
      </c>
      <c r="K210" s="135">
        <v>16554.844799999999</v>
      </c>
      <c r="L210" s="135">
        <v>16885.941695999998</v>
      </c>
      <c r="M210" s="135">
        <v>17223.660529919998</v>
      </c>
      <c r="N210" s="135">
        <v>17568.133740518399</v>
      </c>
      <c r="O210" s="135">
        <v>17919.496415328766</v>
      </c>
      <c r="P210" s="135">
        <v>18277.886343635342</v>
      </c>
      <c r="Q210" s="135">
        <v>18643.444070508049</v>
      </c>
      <c r="R210" s="135">
        <v>19016.312951918211</v>
      </c>
      <c r="S210" s="135">
        <v>19396.639210956575</v>
      </c>
      <c r="T210" s="135">
        <v>19784.571995175706</v>
      </c>
      <c r="U210" s="135">
        <v>20180.263435079221</v>
      </c>
      <c r="V210" s="135">
        <v>20583.868703780805</v>
      </c>
      <c r="W210" s="135">
        <v>20995.546077856423</v>
      </c>
      <c r="X210" s="135">
        <v>21415.456999413553</v>
      </c>
      <c r="Y210" s="135">
        <v>21843.766139401825</v>
      </c>
      <c r="Z210" s="135">
        <v>22280.641462189862</v>
      </c>
      <c r="AA210" s="135">
        <v>22726.254291433659</v>
      </c>
      <c r="AB210" s="135">
        <v>23180.779377262334</v>
      </c>
      <c r="AC210" s="135">
        <v>23644.39496480758</v>
      </c>
      <c r="AD210" s="135">
        <v>24117.28286410373</v>
      </c>
      <c r="AE210" s="135">
        <v>24599.628521385806</v>
      </c>
      <c r="AF210" s="135">
        <v>25091.621091813522</v>
      </c>
      <c r="AG210" s="135">
        <v>25593.453513649794</v>
      </c>
      <c r="AH210" s="135">
        <v>26105.322583922789</v>
      </c>
      <c r="AI210" s="135">
        <v>26627.429035601246</v>
      </c>
      <c r="AJ210" s="135">
        <v>27159.97761631327</v>
      </c>
      <c r="AK210" s="135">
        <v>27703.177168639537</v>
      </c>
      <c r="AL210" s="135">
        <v>28257.240712012328</v>
      </c>
      <c r="AM210" s="135">
        <v>28822.385526252576</v>
      </c>
      <c r="AN210" s="135">
        <v>29398.833236777627</v>
      </c>
      <c r="AO210" s="135">
        <v>29986.809901513181</v>
      </c>
      <c r="AP210" s="135">
        <v>30586.546099543444</v>
      </c>
      <c r="AQ210" s="135">
        <v>31198.277021534315</v>
      </c>
      <c r="AR210" s="135">
        <v>31822.242561965002</v>
      </c>
      <c r="AS210" s="135">
        <v>32458.687413204301</v>
      </c>
      <c r="AT210" s="135">
        <v>33107.86116146839</v>
      </c>
      <c r="AU210" s="135">
        <v>33770.01838469776</v>
      </c>
      <c r="AV210" s="135">
        <v>34445.418752391713</v>
      </c>
      <c r="AW210" s="135">
        <v>35134.327127439552</v>
      </c>
      <c r="AX210" s="71"/>
      <c r="AY210" s="71"/>
      <c r="AZ210" s="71"/>
      <c r="BA210" s="71"/>
      <c r="BB210" s="71">
        <v>-15912</v>
      </c>
      <c r="BD210" s="78"/>
      <c r="BE210" s="78"/>
    </row>
    <row r="211" spans="1:347" s="70" customFormat="1" ht="11.25" customHeight="1" x14ac:dyDescent="0.2">
      <c r="A211" s="130"/>
      <c r="B211" s="70" t="s">
        <v>249</v>
      </c>
      <c r="C211" s="70" t="s">
        <v>456</v>
      </c>
      <c r="D211" s="70" t="s">
        <v>462</v>
      </c>
      <c r="E211" s="506">
        <v>1</v>
      </c>
      <c r="G211" s="90">
        <v>15912</v>
      </c>
      <c r="H211" s="127">
        <v>15600</v>
      </c>
      <c r="I211" s="128">
        <v>15912</v>
      </c>
      <c r="J211" s="135">
        <v>16230.24</v>
      </c>
      <c r="K211" s="135">
        <v>16554.844799999999</v>
      </c>
      <c r="L211" s="135">
        <v>16885.941695999998</v>
      </c>
      <c r="M211" s="135">
        <v>17223.660529919998</v>
      </c>
      <c r="N211" s="135">
        <v>17568.133740518399</v>
      </c>
      <c r="O211" s="135">
        <v>17919.496415328766</v>
      </c>
      <c r="P211" s="135">
        <v>18277.886343635342</v>
      </c>
      <c r="Q211" s="135">
        <v>18643.444070508049</v>
      </c>
      <c r="R211" s="135">
        <v>19016.312951918211</v>
      </c>
      <c r="S211" s="135">
        <v>19396.639210956575</v>
      </c>
      <c r="T211" s="135">
        <v>19784.571995175706</v>
      </c>
      <c r="U211" s="135">
        <v>20180.263435079221</v>
      </c>
      <c r="V211" s="135">
        <v>20583.868703780805</v>
      </c>
      <c r="W211" s="135">
        <v>20995.546077856423</v>
      </c>
      <c r="X211" s="135">
        <v>21415.456999413553</v>
      </c>
      <c r="Y211" s="135">
        <v>21843.766139401825</v>
      </c>
      <c r="Z211" s="135">
        <v>22280.641462189862</v>
      </c>
      <c r="AA211" s="135">
        <v>22726.254291433659</v>
      </c>
      <c r="AB211" s="135">
        <v>23180.779377262334</v>
      </c>
      <c r="AC211" s="135">
        <v>23644.39496480758</v>
      </c>
      <c r="AD211" s="135">
        <v>24117.28286410373</v>
      </c>
      <c r="AE211" s="135">
        <v>24599.628521385806</v>
      </c>
      <c r="AF211" s="135">
        <v>25091.621091813522</v>
      </c>
      <c r="AG211" s="135">
        <v>25593.453513649794</v>
      </c>
      <c r="AH211" s="135">
        <v>26105.322583922789</v>
      </c>
      <c r="AI211" s="135">
        <v>26627.429035601246</v>
      </c>
      <c r="AJ211" s="135">
        <v>27159.97761631327</v>
      </c>
      <c r="AK211" s="135">
        <v>27703.177168639537</v>
      </c>
      <c r="AL211" s="135">
        <v>28257.240712012328</v>
      </c>
      <c r="AM211" s="135">
        <v>28822.385526252576</v>
      </c>
      <c r="AN211" s="135">
        <v>29398.833236777627</v>
      </c>
      <c r="AO211" s="135">
        <v>29986.809901513181</v>
      </c>
      <c r="AP211" s="135">
        <v>30586.546099543444</v>
      </c>
      <c r="AQ211" s="135">
        <v>31198.277021534315</v>
      </c>
      <c r="AR211" s="135">
        <v>31822.242561965002</v>
      </c>
      <c r="AS211" s="135">
        <v>32458.687413204301</v>
      </c>
      <c r="AT211" s="135">
        <v>33107.86116146839</v>
      </c>
      <c r="AU211" s="135">
        <v>33770.01838469776</v>
      </c>
      <c r="AV211" s="135">
        <v>34445.418752391713</v>
      </c>
      <c r="AW211" s="135">
        <v>35134.327127439552</v>
      </c>
      <c r="AX211" s="71"/>
      <c r="AY211" s="71"/>
      <c r="AZ211" s="71"/>
      <c r="BA211" s="71"/>
      <c r="BB211" s="71">
        <v>-15912</v>
      </c>
    </row>
    <row r="212" spans="1:347" s="70" customFormat="1" ht="11.25" customHeight="1" x14ac:dyDescent="0.2">
      <c r="A212" s="130"/>
      <c r="B212" s="70" t="s">
        <v>249</v>
      </c>
      <c r="E212" s="506"/>
      <c r="G212" s="90"/>
      <c r="H212" s="127">
        <v>0</v>
      </c>
      <c r="I212" s="128">
        <v>0</v>
      </c>
      <c r="J212" s="135">
        <v>0</v>
      </c>
      <c r="K212" s="135">
        <v>0</v>
      </c>
      <c r="L212" s="135">
        <v>0</v>
      </c>
      <c r="M212" s="135">
        <v>0</v>
      </c>
      <c r="N212" s="135">
        <v>0</v>
      </c>
      <c r="O212" s="135">
        <v>0</v>
      </c>
      <c r="P212" s="135">
        <v>0</v>
      </c>
      <c r="Q212" s="135">
        <v>0</v>
      </c>
      <c r="R212" s="135">
        <v>0</v>
      </c>
      <c r="S212" s="135">
        <v>0</v>
      </c>
      <c r="T212" s="135">
        <v>0</v>
      </c>
      <c r="U212" s="135">
        <v>0</v>
      </c>
      <c r="V212" s="135">
        <v>0</v>
      </c>
      <c r="W212" s="135">
        <v>0</v>
      </c>
      <c r="X212" s="135">
        <v>0</v>
      </c>
      <c r="Y212" s="135">
        <v>0</v>
      </c>
      <c r="Z212" s="135">
        <v>0</v>
      </c>
      <c r="AA212" s="135">
        <v>0</v>
      </c>
      <c r="AB212" s="135">
        <v>0</v>
      </c>
      <c r="AC212" s="135">
        <v>0</v>
      </c>
      <c r="AD212" s="135">
        <v>0</v>
      </c>
      <c r="AE212" s="135">
        <v>0</v>
      </c>
      <c r="AF212" s="135">
        <v>0</v>
      </c>
      <c r="AG212" s="135">
        <v>0</v>
      </c>
      <c r="AH212" s="135">
        <v>0</v>
      </c>
      <c r="AI212" s="135">
        <v>0</v>
      </c>
      <c r="AJ212" s="135">
        <v>0</v>
      </c>
      <c r="AK212" s="135">
        <v>0</v>
      </c>
      <c r="AL212" s="135">
        <v>0</v>
      </c>
      <c r="AM212" s="135">
        <v>0</v>
      </c>
      <c r="AN212" s="135">
        <v>0</v>
      </c>
      <c r="AO212" s="135">
        <v>0</v>
      </c>
      <c r="AP212" s="135">
        <v>0</v>
      </c>
      <c r="AQ212" s="135">
        <v>0</v>
      </c>
      <c r="AR212" s="135">
        <v>0</v>
      </c>
      <c r="AS212" s="135">
        <v>0</v>
      </c>
      <c r="AT212" s="135">
        <v>0</v>
      </c>
      <c r="AU212" s="135">
        <v>0</v>
      </c>
      <c r="AV212" s="135">
        <v>0</v>
      </c>
      <c r="AW212" s="135">
        <v>0</v>
      </c>
      <c r="AX212" s="71"/>
      <c r="AY212" s="71"/>
      <c r="AZ212" s="71"/>
      <c r="BA212" s="71"/>
      <c r="BB212" s="71">
        <v>0</v>
      </c>
    </row>
    <row r="213" spans="1:347" s="70" customFormat="1" ht="11.25" customHeight="1" x14ac:dyDescent="0.2">
      <c r="A213" s="130"/>
      <c r="B213" s="91" t="s">
        <v>288</v>
      </c>
      <c r="C213" s="91"/>
      <c r="D213" s="91"/>
      <c r="E213" s="509"/>
      <c r="F213" s="91"/>
      <c r="G213" s="95"/>
      <c r="H213" s="468"/>
      <c r="I213" s="469"/>
      <c r="J213" s="469"/>
      <c r="K213" s="469"/>
      <c r="L213" s="469"/>
      <c r="M213" s="469"/>
      <c r="N213" s="469"/>
      <c r="O213" s="469"/>
      <c r="P213" s="469"/>
      <c r="Q213" s="469"/>
      <c r="R213" s="469"/>
      <c r="S213" s="469"/>
      <c r="T213" s="469"/>
      <c r="U213" s="469"/>
      <c r="V213" s="469"/>
      <c r="W213" s="469"/>
      <c r="X213" s="469"/>
      <c r="Y213" s="469"/>
      <c r="Z213" s="469"/>
      <c r="AA213" s="469"/>
      <c r="AB213" s="469"/>
      <c r="AC213" s="469"/>
      <c r="AD213" s="469"/>
      <c r="AE213" s="469"/>
      <c r="AF213" s="469"/>
      <c r="AG213" s="469"/>
      <c r="AH213" s="469"/>
      <c r="AI213" s="469"/>
      <c r="AJ213" s="469"/>
      <c r="AK213" s="469"/>
      <c r="AL213" s="469"/>
      <c r="AM213" s="469"/>
      <c r="AN213" s="469"/>
      <c r="AO213" s="469"/>
      <c r="AP213" s="469"/>
      <c r="AQ213" s="469"/>
      <c r="AR213" s="469"/>
      <c r="AS213" s="469"/>
      <c r="AT213" s="469"/>
      <c r="AU213" s="469"/>
      <c r="AV213" s="469"/>
      <c r="AW213" s="469"/>
      <c r="AX213" s="71"/>
      <c r="AY213" s="71"/>
      <c r="AZ213" s="71"/>
      <c r="BA213" s="71"/>
      <c r="BB213" s="71"/>
    </row>
    <row r="214" spans="1:347" x14ac:dyDescent="0.25">
      <c r="B214" s="470" t="s">
        <v>289</v>
      </c>
      <c r="C214" s="470"/>
      <c r="D214" s="470"/>
      <c r="E214" s="510"/>
      <c r="F214" s="470"/>
      <c r="G214" s="471"/>
      <c r="H214" s="472">
        <v>5</v>
      </c>
      <c r="I214" s="473">
        <v>5</v>
      </c>
      <c r="J214" s="473">
        <v>5</v>
      </c>
      <c r="K214" s="473">
        <v>5</v>
      </c>
      <c r="L214" s="473">
        <v>5</v>
      </c>
      <c r="M214" s="473">
        <v>5</v>
      </c>
      <c r="N214" s="473">
        <v>5</v>
      </c>
      <c r="O214" s="473">
        <v>5</v>
      </c>
      <c r="P214" s="473">
        <v>5</v>
      </c>
      <c r="Q214" s="473">
        <v>5</v>
      </c>
      <c r="R214" s="473">
        <v>5</v>
      </c>
      <c r="S214" s="473">
        <v>5</v>
      </c>
      <c r="T214" s="473">
        <v>5</v>
      </c>
      <c r="U214" s="473">
        <v>5</v>
      </c>
      <c r="V214" s="473">
        <v>5</v>
      </c>
      <c r="W214" s="473">
        <v>5</v>
      </c>
      <c r="X214" s="473">
        <v>5</v>
      </c>
      <c r="Y214" s="473">
        <v>5</v>
      </c>
      <c r="Z214" s="473">
        <v>5</v>
      </c>
      <c r="AA214" s="473">
        <v>5</v>
      </c>
      <c r="AB214" s="473">
        <v>5</v>
      </c>
      <c r="AC214" s="473">
        <v>5</v>
      </c>
      <c r="AD214" s="473">
        <v>5</v>
      </c>
      <c r="AE214" s="473">
        <v>5</v>
      </c>
      <c r="AF214" s="473">
        <v>5</v>
      </c>
      <c r="AG214" s="473">
        <v>5</v>
      </c>
      <c r="AH214" s="473">
        <v>5</v>
      </c>
      <c r="AI214" s="473">
        <v>5</v>
      </c>
      <c r="AJ214" s="473">
        <v>5</v>
      </c>
      <c r="AK214" s="473">
        <v>5</v>
      </c>
      <c r="AL214" s="473">
        <v>5</v>
      </c>
      <c r="AM214" s="473">
        <v>5</v>
      </c>
      <c r="AN214" s="473">
        <v>5</v>
      </c>
      <c r="AO214" s="473">
        <v>5</v>
      </c>
      <c r="AP214" s="473">
        <v>5</v>
      </c>
      <c r="AQ214" s="473">
        <v>5</v>
      </c>
      <c r="AR214" s="473">
        <v>5</v>
      </c>
      <c r="AS214" s="473">
        <v>5</v>
      </c>
      <c r="AT214" s="473">
        <v>5</v>
      </c>
      <c r="AU214" s="473">
        <v>5</v>
      </c>
      <c r="AV214" s="473">
        <v>5</v>
      </c>
      <c r="AW214" s="473">
        <v>5</v>
      </c>
      <c r="AX214" s="71"/>
      <c r="AY214" s="71"/>
      <c r="AZ214" s="71"/>
      <c r="BA214" s="71"/>
      <c r="BB214" s="71"/>
      <c r="BC214" s="70"/>
      <c r="BD214" s="70"/>
      <c r="BE214" s="70"/>
      <c r="BF214" s="70"/>
      <c r="BG214" s="70"/>
      <c r="BH214" s="70"/>
      <c r="BI214" s="70"/>
      <c r="BJ214" s="70"/>
      <c r="BK214" s="70"/>
      <c r="BL214" s="70"/>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c r="DB214" s="70"/>
      <c r="DC214" s="70"/>
      <c r="DD214" s="70"/>
      <c r="DE214" s="70"/>
      <c r="DF214" s="70"/>
      <c r="DG214" s="70"/>
      <c r="DH214" s="70"/>
      <c r="DI214" s="70"/>
      <c r="DJ214" s="70"/>
      <c r="DK214" s="70"/>
      <c r="DL214" s="70"/>
      <c r="DM214" s="70"/>
      <c r="DN214" s="70"/>
      <c r="DO214" s="70"/>
      <c r="DP214" s="70"/>
      <c r="DQ214" s="70"/>
      <c r="DR214" s="70"/>
      <c r="DS214" s="70"/>
      <c r="DT214" s="70"/>
      <c r="DU214" s="70"/>
      <c r="DV214" s="70"/>
      <c r="DW214" s="70"/>
      <c r="DX214" s="70"/>
      <c r="DY214" s="70"/>
      <c r="DZ214" s="70"/>
      <c r="EA214" s="70"/>
      <c r="EB214" s="70"/>
      <c r="EC214" s="70"/>
      <c r="ED214" s="70"/>
      <c r="EE214" s="70"/>
      <c r="EF214" s="70"/>
      <c r="EG214" s="70"/>
      <c r="EH214" s="70"/>
      <c r="EI214" s="70"/>
      <c r="EJ214" s="70"/>
      <c r="EK214" s="70"/>
      <c r="EL214" s="70"/>
      <c r="EM214" s="70"/>
      <c r="EN214" s="70"/>
      <c r="EO214" s="70"/>
      <c r="EP214" s="70"/>
      <c r="EQ214" s="70"/>
      <c r="ER214" s="70"/>
      <c r="ES214" s="70"/>
      <c r="ET214" s="70"/>
      <c r="EU214" s="70"/>
      <c r="EV214" s="70"/>
      <c r="EW214" s="70"/>
      <c r="EX214" s="70"/>
      <c r="EY214" s="70"/>
      <c r="EZ214" s="70"/>
      <c r="FA214" s="70"/>
      <c r="FB214" s="70"/>
      <c r="FC214" s="70"/>
      <c r="FD214" s="70"/>
      <c r="FE214" s="70"/>
      <c r="FF214" s="70"/>
      <c r="FG214" s="70"/>
      <c r="FH214" s="70"/>
      <c r="FI214" s="70"/>
      <c r="FJ214" s="70"/>
      <c r="FK214" s="70"/>
      <c r="FL214" s="70"/>
      <c r="FM214" s="70"/>
      <c r="FN214" s="70"/>
      <c r="FO214" s="70"/>
      <c r="FP214" s="70"/>
      <c r="FQ214" s="70"/>
      <c r="FR214" s="70"/>
      <c r="FS214" s="70"/>
      <c r="FT214" s="70"/>
      <c r="FU214" s="70"/>
      <c r="FV214" s="70"/>
      <c r="FW214" s="70"/>
      <c r="FX214" s="70"/>
      <c r="FY214" s="70"/>
      <c r="FZ214" s="70"/>
      <c r="GA214" s="70"/>
      <c r="GB214" s="70"/>
      <c r="GC214" s="70"/>
      <c r="GD214" s="70"/>
      <c r="GE214" s="70"/>
      <c r="GF214" s="70"/>
      <c r="GG214" s="70"/>
      <c r="GH214" s="70"/>
      <c r="GI214" s="70"/>
      <c r="GJ214" s="70"/>
      <c r="GK214" s="70"/>
      <c r="GL214" s="70"/>
      <c r="GM214" s="70"/>
      <c r="GN214" s="70"/>
      <c r="GO214" s="70"/>
      <c r="GP214" s="70"/>
      <c r="GQ214" s="70"/>
      <c r="GR214" s="70"/>
      <c r="GS214" s="70"/>
      <c r="GT214" s="70"/>
      <c r="GU214" s="70"/>
      <c r="GV214" s="70"/>
      <c r="GW214" s="70"/>
      <c r="GX214" s="70"/>
      <c r="GY214" s="70"/>
      <c r="GZ214" s="70"/>
      <c r="HA214" s="70"/>
      <c r="HB214" s="70"/>
      <c r="HC214" s="70"/>
      <c r="HD214" s="70"/>
      <c r="HE214" s="70"/>
      <c r="HF214" s="70"/>
      <c r="HG214" s="70"/>
      <c r="HH214" s="70"/>
      <c r="HI214" s="70"/>
      <c r="HJ214" s="70"/>
      <c r="HK214" s="70"/>
      <c r="HL214" s="70"/>
      <c r="HM214" s="70"/>
      <c r="HN214" s="70"/>
      <c r="HO214" s="70"/>
      <c r="HP214" s="70"/>
      <c r="HQ214" s="70"/>
      <c r="HR214" s="70"/>
      <c r="HS214" s="70"/>
      <c r="HT214" s="70"/>
      <c r="HU214" s="70"/>
      <c r="HV214" s="70"/>
      <c r="HW214" s="70"/>
      <c r="HX214" s="70"/>
      <c r="HY214" s="70"/>
      <c r="HZ214" s="70"/>
      <c r="IA214" s="70"/>
      <c r="IB214" s="70"/>
      <c r="IC214" s="70"/>
      <c r="ID214" s="70"/>
      <c r="IE214" s="70"/>
      <c r="IF214" s="70"/>
      <c r="IG214" s="70"/>
      <c r="IH214" s="70"/>
      <c r="II214" s="70"/>
      <c r="IJ214" s="70"/>
      <c r="IK214" s="70"/>
      <c r="IL214" s="70"/>
      <c r="IM214" s="70"/>
      <c r="IN214" s="70"/>
      <c r="IO214" s="70"/>
      <c r="IP214" s="70"/>
      <c r="IQ214" s="70"/>
      <c r="IR214" s="70"/>
      <c r="IS214" s="70"/>
      <c r="IT214" s="70"/>
      <c r="IU214" s="70"/>
      <c r="IV214" s="70"/>
      <c r="IW214" s="70"/>
      <c r="IX214" s="70"/>
      <c r="IY214" s="70"/>
      <c r="IZ214" s="70"/>
      <c r="JA214" s="70"/>
      <c r="JB214" s="70"/>
      <c r="JC214" s="70"/>
      <c r="JD214" s="70"/>
      <c r="JE214" s="70"/>
      <c r="JF214" s="70"/>
      <c r="JG214" s="70"/>
      <c r="JH214" s="70"/>
      <c r="JI214" s="70"/>
      <c r="JJ214" s="70"/>
      <c r="JK214" s="70"/>
      <c r="JL214" s="70"/>
      <c r="JM214" s="70"/>
      <c r="JN214" s="70"/>
      <c r="JO214" s="70"/>
      <c r="JP214" s="70"/>
      <c r="JQ214" s="70"/>
      <c r="JR214" s="70"/>
      <c r="JS214" s="70"/>
      <c r="JT214" s="70"/>
      <c r="JU214" s="70"/>
      <c r="JV214" s="70"/>
      <c r="JW214" s="70"/>
      <c r="JX214" s="70"/>
      <c r="JY214" s="70"/>
      <c r="JZ214" s="70"/>
      <c r="KA214" s="70"/>
      <c r="KB214" s="70"/>
      <c r="KC214" s="70"/>
      <c r="KD214" s="70"/>
      <c r="KE214" s="70"/>
      <c r="KF214" s="70"/>
      <c r="KG214" s="70"/>
      <c r="KH214" s="70"/>
      <c r="KI214" s="70"/>
      <c r="KJ214" s="70"/>
      <c r="KK214" s="70"/>
      <c r="KL214" s="70"/>
      <c r="KM214" s="70"/>
      <c r="KN214" s="70"/>
      <c r="KO214" s="70"/>
      <c r="KP214" s="70"/>
      <c r="KQ214" s="70"/>
      <c r="KR214" s="70"/>
      <c r="KS214" s="70"/>
      <c r="KT214" s="70"/>
      <c r="KU214" s="70"/>
      <c r="KV214" s="70"/>
      <c r="KW214" s="70"/>
      <c r="KX214" s="70"/>
      <c r="KY214" s="70"/>
      <c r="KZ214" s="70"/>
      <c r="LA214" s="70"/>
      <c r="LB214" s="70"/>
      <c r="LC214" s="70"/>
      <c r="LD214" s="70"/>
      <c r="LE214" s="70"/>
      <c r="LF214" s="70"/>
      <c r="LG214" s="70"/>
      <c r="LH214" s="70"/>
      <c r="LI214" s="70"/>
      <c r="LJ214" s="70"/>
      <c r="LK214" s="70"/>
      <c r="LL214" s="70"/>
      <c r="LM214" s="70"/>
      <c r="LN214" s="70"/>
      <c r="LO214" s="70"/>
      <c r="LP214" s="70"/>
      <c r="LQ214" s="70"/>
      <c r="LR214" s="70"/>
      <c r="LS214" s="70"/>
      <c r="LT214" s="70"/>
      <c r="LU214" s="70"/>
      <c r="LV214" s="70"/>
      <c r="LW214" s="70"/>
      <c r="LX214" s="70"/>
      <c r="LY214" s="70"/>
      <c r="LZ214" s="70"/>
      <c r="MA214" s="70"/>
      <c r="MB214" s="70"/>
      <c r="MC214" s="70"/>
      <c r="MD214" s="70"/>
      <c r="ME214" s="70"/>
      <c r="MF214" s="70"/>
      <c r="MG214" s="70"/>
      <c r="MH214" s="70"/>
      <c r="MI214" s="70"/>
    </row>
    <row r="215" spans="1:347" x14ac:dyDescent="0.25">
      <c r="A215" s="131"/>
      <c r="B215" s="91" t="s">
        <v>290</v>
      </c>
      <c r="C215" s="91"/>
      <c r="D215" s="91"/>
      <c r="E215" s="509"/>
      <c r="F215" s="91"/>
      <c r="G215" s="95"/>
      <c r="H215" s="474">
        <v>65.2</v>
      </c>
      <c r="I215" s="376">
        <v>65.2</v>
      </c>
      <c r="J215" s="376">
        <v>65.2</v>
      </c>
      <c r="K215" s="376">
        <v>65.2</v>
      </c>
      <c r="L215" s="376">
        <v>65.2</v>
      </c>
      <c r="M215" s="376">
        <v>65.2</v>
      </c>
      <c r="N215" s="376">
        <v>65.2</v>
      </c>
      <c r="O215" s="376">
        <v>65.2</v>
      </c>
      <c r="P215" s="376">
        <v>65.2</v>
      </c>
      <c r="Q215" s="376">
        <v>65.2</v>
      </c>
      <c r="R215" s="376">
        <v>65.2</v>
      </c>
      <c r="S215" s="376">
        <v>65.2</v>
      </c>
      <c r="T215" s="376">
        <v>65.2</v>
      </c>
      <c r="U215" s="376">
        <v>65.2</v>
      </c>
      <c r="V215" s="376">
        <v>65.2</v>
      </c>
      <c r="W215" s="376">
        <v>65.2</v>
      </c>
      <c r="X215" s="376">
        <v>65.2</v>
      </c>
      <c r="Y215" s="376">
        <v>65.2</v>
      </c>
      <c r="Z215" s="376">
        <v>65.2</v>
      </c>
      <c r="AA215" s="376">
        <v>65.2</v>
      </c>
      <c r="AB215" s="376">
        <v>65.2</v>
      </c>
      <c r="AC215" s="376">
        <v>65.2</v>
      </c>
      <c r="AD215" s="376">
        <v>65.2</v>
      </c>
      <c r="AE215" s="376">
        <v>65.2</v>
      </c>
      <c r="AF215" s="376">
        <v>65.2</v>
      </c>
      <c r="AG215" s="376">
        <v>65.2</v>
      </c>
      <c r="AH215" s="376">
        <v>65.2</v>
      </c>
      <c r="AI215" s="376">
        <v>65.2</v>
      </c>
      <c r="AJ215" s="376">
        <v>65.2</v>
      </c>
      <c r="AK215" s="376">
        <v>65.2</v>
      </c>
      <c r="AL215" s="376">
        <v>65.2</v>
      </c>
      <c r="AM215" s="376">
        <v>65.2</v>
      </c>
      <c r="AN215" s="376">
        <v>65.2</v>
      </c>
      <c r="AO215" s="376">
        <v>65.2</v>
      </c>
      <c r="AP215" s="376">
        <v>65.2</v>
      </c>
      <c r="AQ215" s="376">
        <v>65.2</v>
      </c>
      <c r="AR215" s="376">
        <v>65.2</v>
      </c>
      <c r="AS215" s="376">
        <v>65.2</v>
      </c>
      <c r="AT215" s="376">
        <v>65.2</v>
      </c>
      <c r="AU215" s="376">
        <v>65.2</v>
      </c>
      <c r="AV215" s="376">
        <v>65.2</v>
      </c>
      <c r="AW215" s="376">
        <v>65.2</v>
      </c>
      <c r="AX215" s="71"/>
      <c r="AY215" s="71"/>
      <c r="AZ215" s="71"/>
      <c r="BA215" s="71"/>
      <c r="BB215" s="71"/>
      <c r="BC215" s="70"/>
      <c r="BD215" s="70"/>
      <c r="BE215" s="70"/>
      <c r="BF215" s="70"/>
      <c r="BG215" s="70"/>
      <c r="BH215" s="70"/>
      <c r="BI215" s="70"/>
      <c r="BJ215" s="70"/>
      <c r="BK215" s="70"/>
      <c r="BL215" s="70"/>
      <c r="BM215" s="70"/>
      <c r="BN215" s="70"/>
      <c r="BO215" s="70"/>
      <c r="BP215" s="70"/>
      <c r="BQ215" s="70"/>
      <c r="BR215" s="70"/>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c r="DB215" s="70"/>
      <c r="DC215" s="70"/>
      <c r="DD215" s="70"/>
      <c r="DE215" s="70"/>
      <c r="DF215" s="70"/>
      <c r="DG215" s="70"/>
      <c r="DH215" s="70"/>
      <c r="DI215" s="70"/>
      <c r="DJ215" s="70"/>
      <c r="DK215" s="70"/>
      <c r="DL215" s="70"/>
      <c r="DM215" s="70"/>
      <c r="DN215" s="70"/>
      <c r="DO215" s="70"/>
      <c r="DP215" s="70"/>
      <c r="DQ215" s="70"/>
      <c r="DR215" s="70"/>
      <c r="DS215" s="70"/>
      <c r="DT215" s="70"/>
      <c r="DU215" s="70"/>
      <c r="DV215" s="70"/>
      <c r="DW215" s="70"/>
      <c r="DX215" s="70"/>
      <c r="DY215" s="70"/>
      <c r="DZ215" s="70"/>
      <c r="EA215" s="70"/>
      <c r="EB215" s="70"/>
      <c r="EC215" s="70"/>
      <c r="ED215" s="70"/>
      <c r="EE215" s="70"/>
      <c r="EF215" s="70"/>
      <c r="EG215" s="70"/>
      <c r="EH215" s="70"/>
      <c r="EI215" s="70"/>
      <c r="EJ215" s="70"/>
      <c r="EK215" s="70"/>
      <c r="EL215" s="70"/>
      <c r="EM215" s="70"/>
      <c r="EN215" s="70"/>
      <c r="EO215" s="70"/>
      <c r="EP215" s="70"/>
      <c r="EQ215" s="70"/>
      <c r="ER215" s="70"/>
      <c r="ES215" s="70"/>
      <c r="ET215" s="70"/>
      <c r="EU215" s="70"/>
      <c r="EV215" s="70"/>
      <c r="EW215" s="70"/>
      <c r="EX215" s="70"/>
      <c r="EY215" s="70"/>
      <c r="EZ215" s="70"/>
      <c r="FA215" s="70"/>
      <c r="FB215" s="70"/>
      <c r="FC215" s="70"/>
      <c r="FD215" s="70"/>
      <c r="FE215" s="70"/>
      <c r="FF215" s="70"/>
      <c r="FG215" s="70"/>
      <c r="FH215" s="70"/>
      <c r="FI215" s="70"/>
      <c r="FJ215" s="70"/>
      <c r="FK215" s="70"/>
      <c r="FL215" s="70"/>
      <c r="FM215" s="70"/>
      <c r="FN215" s="70"/>
      <c r="FO215" s="70"/>
      <c r="FP215" s="70"/>
      <c r="FQ215" s="70"/>
      <c r="FR215" s="70"/>
      <c r="FS215" s="70"/>
      <c r="FT215" s="70"/>
      <c r="FU215" s="70"/>
      <c r="FV215" s="70"/>
      <c r="FW215" s="70"/>
      <c r="FX215" s="70"/>
      <c r="FY215" s="70"/>
      <c r="FZ215" s="70"/>
      <c r="GA215" s="70"/>
      <c r="GB215" s="70"/>
      <c r="GC215" s="70"/>
      <c r="GD215" s="70"/>
      <c r="GE215" s="70"/>
      <c r="GF215" s="70"/>
      <c r="GG215" s="70"/>
      <c r="GH215" s="70"/>
      <c r="GI215" s="70"/>
      <c r="GJ215" s="70"/>
      <c r="GK215" s="70"/>
      <c r="GL215" s="70"/>
      <c r="GM215" s="70"/>
      <c r="GN215" s="70"/>
      <c r="GO215" s="70"/>
      <c r="GP215" s="70"/>
      <c r="GQ215" s="70"/>
      <c r="GR215" s="70"/>
      <c r="GS215" s="70"/>
      <c r="GT215" s="70"/>
      <c r="GU215" s="70"/>
      <c r="GV215" s="70"/>
      <c r="GW215" s="70"/>
      <c r="GX215" s="70"/>
      <c r="GY215" s="70"/>
      <c r="GZ215" s="70"/>
      <c r="HA215" s="70"/>
      <c r="HB215" s="70"/>
      <c r="HC215" s="70"/>
      <c r="HD215" s="70"/>
      <c r="HE215" s="70"/>
      <c r="HF215" s="70"/>
      <c r="HG215" s="70"/>
      <c r="HH215" s="70"/>
      <c r="HI215" s="70"/>
      <c r="HJ215" s="70"/>
      <c r="HK215" s="70"/>
      <c r="HL215" s="70"/>
      <c r="HM215" s="70"/>
      <c r="HN215" s="70"/>
      <c r="HO215" s="70"/>
      <c r="HP215" s="70"/>
      <c r="HQ215" s="70"/>
      <c r="HR215" s="70"/>
      <c r="HS215" s="70"/>
      <c r="HT215" s="70"/>
      <c r="HU215" s="70"/>
      <c r="HV215" s="70"/>
      <c r="HW215" s="70"/>
      <c r="HX215" s="70"/>
      <c r="HY215" s="70"/>
      <c r="HZ215" s="70"/>
      <c r="IA215" s="70"/>
      <c r="IB215" s="70"/>
      <c r="IC215" s="70"/>
      <c r="ID215" s="70"/>
      <c r="IE215" s="70"/>
      <c r="IF215" s="70"/>
      <c r="IG215" s="70"/>
      <c r="IH215" s="70"/>
      <c r="II215" s="70"/>
      <c r="IJ215" s="70"/>
      <c r="IK215" s="70"/>
      <c r="IL215" s="70"/>
      <c r="IM215" s="70"/>
      <c r="IN215" s="70"/>
      <c r="IO215" s="70"/>
      <c r="IP215" s="70"/>
      <c r="IQ215" s="70"/>
      <c r="IR215" s="70"/>
      <c r="IS215" s="70"/>
      <c r="IT215" s="70"/>
      <c r="IU215" s="70"/>
      <c r="IV215" s="70"/>
      <c r="IW215" s="70"/>
      <c r="IX215" s="70"/>
      <c r="IY215" s="70"/>
      <c r="IZ215" s="70"/>
      <c r="JA215" s="70"/>
      <c r="JB215" s="70"/>
      <c r="JC215" s="70"/>
      <c r="JD215" s="70"/>
      <c r="JE215" s="70"/>
      <c r="JF215" s="70"/>
      <c r="JG215" s="70"/>
      <c r="JH215" s="70"/>
      <c r="JI215" s="70"/>
      <c r="JJ215" s="70"/>
      <c r="JK215" s="70"/>
      <c r="JL215" s="70"/>
      <c r="JM215" s="70"/>
      <c r="JN215" s="70"/>
      <c r="JO215" s="70"/>
      <c r="JP215" s="70"/>
      <c r="JQ215" s="70"/>
      <c r="JR215" s="70"/>
      <c r="JS215" s="70"/>
      <c r="JT215" s="70"/>
      <c r="JU215" s="70"/>
      <c r="JV215" s="70"/>
      <c r="JW215" s="70"/>
      <c r="JX215" s="70"/>
      <c r="JY215" s="70"/>
      <c r="JZ215" s="70"/>
      <c r="KA215" s="70"/>
      <c r="KB215" s="70"/>
      <c r="KC215" s="70"/>
      <c r="KD215" s="70"/>
      <c r="KE215" s="70"/>
      <c r="KF215" s="70"/>
      <c r="KG215" s="70"/>
      <c r="KH215" s="70"/>
      <c r="KI215" s="70"/>
      <c r="KJ215" s="70"/>
      <c r="KK215" s="70"/>
      <c r="KL215" s="70"/>
      <c r="KM215" s="70"/>
      <c r="KN215" s="70"/>
      <c r="KO215" s="70"/>
      <c r="KP215" s="70"/>
      <c r="KQ215" s="70"/>
      <c r="KR215" s="70"/>
      <c r="KS215" s="70"/>
      <c r="KT215" s="70"/>
      <c r="KU215" s="70"/>
      <c r="KV215" s="70"/>
      <c r="KW215" s="70"/>
      <c r="KX215" s="70"/>
      <c r="KY215" s="70"/>
      <c r="KZ215" s="70"/>
      <c r="LA215" s="70"/>
      <c r="LB215" s="70"/>
      <c r="LC215" s="70"/>
      <c r="LD215" s="70"/>
      <c r="LE215" s="70"/>
      <c r="LF215" s="70"/>
      <c r="LG215" s="70"/>
      <c r="LH215" s="70"/>
      <c r="LI215" s="70"/>
      <c r="LJ215" s="70"/>
      <c r="LK215" s="70"/>
      <c r="LL215" s="70"/>
      <c r="LM215" s="70"/>
      <c r="LN215" s="70"/>
      <c r="LO215" s="70"/>
      <c r="LP215" s="70"/>
      <c r="LQ215" s="70"/>
      <c r="LR215" s="70"/>
      <c r="LS215" s="70"/>
      <c r="LT215" s="70"/>
      <c r="LU215" s="70"/>
      <c r="LV215" s="70"/>
      <c r="LW215" s="70"/>
      <c r="LX215" s="70"/>
      <c r="LY215" s="70"/>
      <c r="LZ215" s="70"/>
      <c r="MA215" s="70"/>
      <c r="MB215" s="70"/>
      <c r="MC215" s="70"/>
      <c r="MD215" s="70"/>
      <c r="ME215" s="70"/>
      <c r="MF215" s="70"/>
      <c r="MG215" s="70"/>
      <c r="MH215" s="70"/>
      <c r="MI215" s="70"/>
    </row>
    <row r="216" spans="1:347" s="70" customFormat="1" ht="11.25" customHeight="1" x14ac:dyDescent="0.2">
      <c r="A216" s="130"/>
      <c r="E216" s="511"/>
      <c r="G216" s="90"/>
      <c r="H216" s="132"/>
      <c r="I216" s="133"/>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BD216" s="78"/>
      <c r="BE216" s="78"/>
    </row>
    <row r="217" spans="1:347" s="70" customFormat="1" ht="11.25" customHeight="1" x14ac:dyDescent="0.2">
      <c r="A217" s="130"/>
      <c r="B217" s="68" t="s">
        <v>297</v>
      </c>
      <c r="C217" s="461"/>
      <c r="D217" s="461"/>
      <c r="E217" s="512"/>
      <c r="F217" s="461"/>
      <c r="G217" s="462"/>
      <c r="H217" s="463"/>
      <c r="I217" s="464"/>
      <c r="J217" s="464"/>
      <c r="K217" s="464"/>
      <c r="L217" s="464"/>
      <c r="M217" s="464"/>
      <c r="N217" s="464"/>
      <c r="O217" s="464"/>
      <c r="P217" s="464"/>
      <c r="Q217" s="464"/>
      <c r="R217" s="464"/>
      <c r="S217" s="464"/>
      <c r="T217" s="464"/>
      <c r="U217" s="464"/>
      <c r="V217" s="464"/>
      <c r="W217" s="464"/>
      <c r="X217" s="464"/>
      <c r="Y217" s="464"/>
      <c r="Z217" s="464"/>
      <c r="AA217" s="464"/>
      <c r="AB217" s="464"/>
      <c r="AC217" s="464"/>
      <c r="AD217" s="464"/>
      <c r="AE217" s="464"/>
      <c r="AF217" s="464"/>
      <c r="AG217" s="464"/>
      <c r="AH217" s="464"/>
      <c r="AI217" s="464"/>
      <c r="AJ217" s="464"/>
      <c r="AK217" s="464"/>
      <c r="AL217" s="464"/>
      <c r="AM217" s="464"/>
      <c r="AN217" s="464"/>
      <c r="AO217" s="464"/>
      <c r="AP217" s="464"/>
      <c r="AQ217" s="464"/>
      <c r="AR217" s="464"/>
      <c r="AS217" s="464"/>
      <c r="AT217" s="464"/>
      <c r="AU217" s="464"/>
      <c r="AV217" s="464"/>
      <c r="AW217" s="464"/>
      <c r="AY217" s="464"/>
      <c r="AZ217" s="464"/>
      <c r="BA217" s="464"/>
      <c r="BB217" s="464"/>
      <c r="BD217" s="78"/>
      <c r="BE217" s="78"/>
    </row>
    <row r="218" spans="1:347" s="70" customFormat="1" ht="11.25" customHeight="1" x14ac:dyDescent="0.2">
      <c r="A218" s="130"/>
      <c r="B218" s="465" t="s">
        <v>287</v>
      </c>
      <c r="C218" s="466"/>
      <c r="D218" s="466"/>
      <c r="E218" s="513"/>
      <c r="F218" s="466"/>
      <c r="G218" s="466"/>
      <c r="H218" s="126"/>
      <c r="I218" s="467"/>
      <c r="J218" s="467"/>
      <c r="K218" s="467"/>
      <c r="L218" s="467"/>
      <c r="M218" s="467"/>
      <c r="N218" s="467"/>
      <c r="O218" s="467"/>
      <c r="P218" s="467"/>
      <c r="Q218" s="467"/>
      <c r="R218" s="467"/>
      <c r="S218" s="467"/>
      <c r="T218" s="467"/>
      <c r="U218" s="467"/>
      <c r="V218" s="467"/>
      <c r="W218" s="467"/>
      <c r="X218" s="467"/>
      <c r="Y218" s="467"/>
      <c r="Z218" s="467"/>
      <c r="AA218" s="467"/>
      <c r="AB218" s="467"/>
      <c r="AC218" s="467"/>
      <c r="AD218" s="467"/>
      <c r="AE218" s="467"/>
      <c r="AF218" s="467"/>
      <c r="AG218" s="467"/>
      <c r="AH218" s="467"/>
      <c r="AI218" s="467"/>
      <c r="AJ218" s="467"/>
      <c r="AK218" s="467"/>
      <c r="AL218" s="467"/>
      <c r="AM218" s="467"/>
      <c r="AN218" s="467"/>
      <c r="AO218" s="467"/>
      <c r="AP218" s="467"/>
      <c r="AQ218" s="467"/>
      <c r="AR218" s="467"/>
      <c r="AS218" s="467"/>
      <c r="AT218" s="467"/>
      <c r="AU218" s="467"/>
      <c r="AV218" s="467"/>
      <c r="AW218" s="467"/>
      <c r="AY218" s="467"/>
      <c r="AZ218" s="467"/>
      <c r="BA218" s="467"/>
      <c r="BB218" s="467"/>
      <c r="BD218" s="78"/>
      <c r="BE218" s="78"/>
    </row>
    <row r="219" spans="1:347" s="70" customFormat="1" ht="11.25" customHeight="1" x14ac:dyDescent="0.2">
      <c r="A219" s="130"/>
      <c r="B219" s="70" t="s">
        <v>297</v>
      </c>
      <c r="E219" s="506"/>
      <c r="G219" s="90"/>
      <c r="H219" s="134"/>
      <c r="I219" s="135">
        <v>0</v>
      </c>
      <c r="J219" s="135">
        <v>0</v>
      </c>
      <c r="K219" s="135">
        <v>0</v>
      </c>
      <c r="L219" s="135">
        <v>0</v>
      </c>
      <c r="M219" s="135">
        <v>0</v>
      </c>
      <c r="N219" s="135">
        <v>0</v>
      </c>
      <c r="O219" s="135">
        <v>0</v>
      </c>
      <c r="P219" s="135">
        <v>0</v>
      </c>
      <c r="Q219" s="135">
        <v>0</v>
      </c>
      <c r="R219" s="135">
        <v>0</v>
      </c>
      <c r="S219" s="135">
        <v>0</v>
      </c>
      <c r="T219" s="135">
        <v>0</v>
      </c>
      <c r="U219" s="135">
        <v>0</v>
      </c>
      <c r="V219" s="135">
        <v>0</v>
      </c>
      <c r="W219" s="135">
        <v>0</v>
      </c>
      <c r="X219" s="135">
        <v>0</v>
      </c>
      <c r="Y219" s="135">
        <v>0</v>
      </c>
      <c r="Z219" s="135">
        <v>0</v>
      </c>
      <c r="AA219" s="135">
        <v>0</v>
      </c>
      <c r="AB219" s="135">
        <v>0</v>
      </c>
      <c r="AC219" s="135">
        <v>0</v>
      </c>
      <c r="AD219" s="135">
        <v>0</v>
      </c>
      <c r="AE219" s="135">
        <v>0</v>
      </c>
      <c r="AF219" s="135">
        <v>0</v>
      </c>
      <c r="AG219" s="135">
        <v>0</v>
      </c>
      <c r="AH219" s="135">
        <v>0</v>
      </c>
      <c r="AI219" s="135">
        <v>0</v>
      </c>
      <c r="AJ219" s="135">
        <v>0</v>
      </c>
      <c r="AK219" s="135">
        <v>0</v>
      </c>
      <c r="AL219" s="135">
        <v>0</v>
      </c>
      <c r="AM219" s="135">
        <v>0</v>
      </c>
      <c r="AN219" s="135">
        <v>0</v>
      </c>
      <c r="AO219" s="135">
        <v>0</v>
      </c>
      <c r="AP219" s="135">
        <v>0</v>
      </c>
      <c r="AQ219" s="135">
        <v>0</v>
      </c>
      <c r="AR219" s="135">
        <v>0</v>
      </c>
      <c r="AS219" s="135">
        <v>0</v>
      </c>
      <c r="AT219" s="135">
        <v>0</v>
      </c>
      <c r="AU219" s="135">
        <v>0</v>
      </c>
      <c r="AV219" s="135">
        <v>0</v>
      </c>
      <c r="AW219" s="135">
        <v>0</v>
      </c>
      <c r="AY219" s="71"/>
      <c r="AZ219" s="71"/>
      <c r="BA219" s="71"/>
      <c r="BB219" s="71">
        <v>0</v>
      </c>
      <c r="BD219" s="78"/>
      <c r="BE219" s="78"/>
    </row>
    <row r="220" spans="1:347" s="70" customFormat="1" ht="11.25" customHeight="1" x14ac:dyDescent="0.2">
      <c r="A220" s="130"/>
      <c r="B220" s="91" t="s">
        <v>288</v>
      </c>
      <c r="C220" s="91"/>
      <c r="D220" s="91"/>
      <c r="E220" s="509"/>
      <c r="F220" s="91"/>
      <c r="G220" s="95"/>
      <c r="H220" s="468"/>
      <c r="I220" s="469"/>
      <c r="J220" s="469"/>
      <c r="K220" s="469"/>
      <c r="L220" s="469"/>
      <c r="M220" s="469"/>
      <c r="N220" s="469"/>
      <c r="O220" s="469"/>
      <c r="P220" s="469"/>
      <c r="Q220" s="469"/>
      <c r="R220" s="469"/>
      <c r="S220" s="469"/>
      <c r="T220" s="469"/>
      <c r="U220" s="469"/>
      <c r="V220" s="469"/>
      <c r="W220" s="469"/>
      <c r="X220" s="469"/>
      <c r="Y220" s="469"/>
      <c r="Z220" s="469"/>
      <c r="AA220" s="469"/>
      <c r="AB220" s="469"/>
      <c r="AC220" s="469"/>
      <c r="AD220" s="469"/>
      <c r="AE220" s="469"/>
      <c r="AF220" s="469"/>
      <c r="AG220" s="469"/>
      <c r="AH220" s="469"/>
      <c r="AI220" s="469"/>
      <c r="AJ220" s="469"/>
      <c r="AK220" s="469"/>
      <c r="AL220" s="469"/>
      <c r="AM220" s="469"/>
      <c r="AN220" s="469"/>
      <c r="AO220" s="469"/>
      <c r="AP220" s="469"/>
      <c r="AQ220" s="469"/>
      <c r="AR220" s="469"/>
      <c r="AS220" s="469"/>
      <c r="AT220" s="469"/>
      <c r="AU220" s="469"/>
      <c r="AV220" s="469"/>
      <c r="AW220" s="469"/>
      <c r="BA220" s="71"/>
      <c r="BB220" s="71"/>
      <c r="BD220" s="78"/>
      <c r="BE220" s="78"/>
    </row>
    <row r="221" spans="1:347" s="70" customFormat="1" ht="11.25" customHeight="1" x14ac:dyDescent="0.2">
      <c r="A221" s="130"/>
      <c r="B221" s="470" t="s">
        <v>289</v>
      </c>
      <c r="C221" s="470"/>
      <c r="D221" s="470"/>
      <c r="E221" s="510"/>
      <c r="F221" s="470"/>
      <c r="G221" s="471"/>
      <c r="H221" s="472">
        <v>0</v>
      </c>
      <c r="I221" s="473">
        <v>0</v>
      </c>
      <c r="J221" s="473">
        <v>0</v>
      </c>
      <c r="K221" s="473">
        <v>0</v>
      </c>
      <c r="L221" s="473">
        <v>0</v>
      </c>
      <c r="M221" s="473">
        <v>0</v>
      </c>
      <c r="N221" s="473">
        <v>0</v>
      </c>
      <c r="O221" s="473">
        <v>0</v>
      </c>
      <c r="P221" s="473">
        <v>0</v>
      </c>
      <c r="Q221" s="473">
        <v>0</v>
      </c>
      <c r="R221" s="473">
        <v>0</v>
      </c>
      <c r="S221" s="473">
        <v>0</v>
      </c>
      <c r="T221" s="473">
        <v>0</v>
      </c>
      <c r="U221" s="473">
        <v>0</v>
      </c>
      <c r="V221" s="473">
        <v>0</v>
      </c>
      <c r="W221" s="473">
        <v>0</v>
      </c>
      <c r="X221" s="473">
        <v>0</v>
      </c>
      <c r="Y221" s="473">
        <v>0</v>
      </c>
      <c r="Z221" s="473">
        <v>0</v>
      </c>
      <c r="AA221" s="473">
        <v>0</v>
      </c>
      <c r="AB221" s="473">
        <v>0</v>
      </c>
      <c r="AC221" s="473">
        <v>0</v>
      </c>
      <c r="AD221" s="473">
        <v>0</v>
      </c>
      <c r="AE221" s="473">
        <v>0</v>
      </c>
      <c r="AF221" s="473">
        <v>0</v>
      </c>
      <c r="AG221" s="473">
        <v>0</v>
      </c>
      <c r="AH221" s="473">
        <v>0</v>
      </c>
      <c r="AI221" s="473">
        <v>0</v>
      </c>
      <c r="AJ221" s="473">
        <v>0</v>
      </c>
      <c r="AK221" s="473">
        <v>0</v>
      </c>
      <c r="AL221" s="473">
        <v>0</v>
      </c>
      <c r="AM221" s="473">
        <v>0</v>
      </c>
      <c r="AN221" s="473">
        <v>0</v>
      </c>
      <c r="AO221" s="473">
        <v>0</v>
      </c>
      <c r="AP221" s="473">
        <v>0</v>
      </c>
      <c r="AQ221" s="473">
        <v>0</v>
      </c>
      <c r="AR221" s="473">
        <v>0</v>
      </c>
      <c r="AS221" s="473">
        <v>0</v>
      </c>
      <c r="AT221" s="473">
        <v>0</v>
      </c>
      <c r="AU221" s="473">
        <v>0</v>
      </c>
      <c r="AV221" s="473">
        <v>0</v>
      </c>
      <c r="AW221" s="473">
        <v>0</v>
      </c>
      <c r="BD221" s="78"/>
      <c r="BE221" s="78"/>
    </row>
    <row r="222" spans="1:347" s="70" customFormat="1" ht="11.25" customHeight="1" x14ac:dyDescent="0.2">
      <c r="A222" s="130"/>
      <c r="B222" s="91" t="s">
        <v>290</v>
      </c>
      <c r="C222" s="91"/>
      <c r="D222" s="91"/>
      <c r="E222" s="509"/>
      <c r="F222" s="91"/>
      <c r="G222" s="95"/>
      <c r="H222" s="474" t="s">
        <v>294</v>
      </c>
      <c r="I222" s="376" t="s">
        <v>294</v>
      </c>
      <c r="J222" s="376" t="s">
        <v>294</v>
      </c>
      <c r="K222" s="376" t="s">
        <v>294</v>
      </c>
      <c r="L222" s="376" t="s">
        <v>294</v>
      </c>
      <c r="M222" s="376" t="s">
        <v>294</v>
      </c>
      <c r="N222" s="376" t="s">
        <v>294</v>
      </c>
      <c r="O222" s="376" t="s">
        <v>294</v>
      </c>
      <c r="P222" s="376" t="s">
        <v>294</v>
      </c>
      <c r="Q222" s="376" t="s">
        <v>294</v>
      </c>
      <c r="R222" s="376" t="s">
        <v>294</v>
      </c>
      <c r="S222" s="376" t="s">
        <v>294</v>
      </c>
      <c r="T222" s="376" t="s">
        <v>294</v>
      </c>
      <c r="U222" s="376" t="s">
        <v>294</v>
      </c>
      <c r="V222" s="376" t="s">
        <v>294</v>
      </c>
      <c r="W222" s="376" t="s">
        <v>294</v>
      </c>
      <c r="X222" s="376" t="s">
        <v>294</v>
      </c>
      <c r="Y222" s="376" t="s">
        <v>294</v>
      </c>
      <c r="Z222" s="376" t="s">
        <v>294</v>
      </c>
      <c r="AA222" s="376" t="s">
        <v>294</v>
      </c>
      <c r="AB222" s="376" t="s">
        <v>294</v>
      </c>
      <c r="AC222" s="376" t="s">
        <v>294</v>
      </c>
      <c r="AD222" s="376" t="s">
        <v>294</v>
      </c>
      <c r="AE222" s="376" t="s">
        <v>294</v>
      </c>
      <c r="AF222" s="376" t="s">
        <v>294</v>
      </c>
      <c r="AG222" s="376" t="s">
        <v>294</v>
      </c>
      <c r="AH222" s="376" t="s">
        <v>294</v>
      </c>
      <c r="AI222" s="376" t="s">
        <v>294</v>
      </c>
      <c r="AJ222" s="376" t="s">
        <v>294</v>
      </c>
      <c r="AK222" s="376" t="s">
        <v>294</v>
      </c>
      <c r="AL222" s="376" t="s">
        <v>294</v>
      </c>
      <c r="AM222" s="376" t="s">
        <v>294</v>
      </c>
      <c r="AN222" s="376" t="s">
        <v>294</v>
      </c>
      <c r="AO222" s="376" t="s">
        <v>294</v>
      </c>
      <c r="AP222" s="376" t="s">
        <v>294</v>
      </c>
      <c r="AQ222" s="376" t="s">
        <v>294</v>
      </c>
      <c r="AR222" s="376" t="s">
        <v>294</v>
      </c>
      <c r="AS222" s="376" t="s">
        <v>294</v>
      </c>
      <c r="AT222" s="376" t="s">
        <v>294</v>
      </c>
      <c r="AU222" s="376" t="s">
        <v>294</v>
      </c>
      <c r="AV222" s="376" t="s">
        <v>294</v>
      </c>
      <c r="AW222" s="376" t="s">
        <v>294</v>
      </c>
      <c r="BD222" s="78"/>
      <c r="BE222" s="78"/>
    </row>
    <row r="223" spans="1:347" s="70" customFormat="1" ht="11.25" customHeight="1" x14ac:dyDescent="0.2">
      <c r="A223" s="130"/>
      <c r="E223" s="511"/>
      <c r="G223" s="90"/>
      <c r="H223" s="132"/>
      <c r="I223" s="133"/>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row>
    <row r="224" spans="1:347" s="70" customFormat="1" ht="11.25" customHeight="1" x14ac:dyDescent="0.2">
      <c r="A224" s="130"/>
      <c r="B224" s="68" t="s">
        <v>250</v>
      </c>
      <c r="C224" s="461"/>
      <c r="D224" s="461"/>
      <c r="E224" s="512"/>
      <c r="F224" s="461"/>
      <c r="G224" s="462"/>
      <c r="H224" s="463"/>
      <c r="I224" s="464"/>
      <c r="J224" s="464"/>
      <c r="K224" s="464"/>
      <c r="L224" s="464"/>
      <c r="M224" s="464"/>
      <c r="N224" s="464"/>
      <c r="O224" s="464"/>
      <c r="P224" s="464"/>
      <c r="Q224" s="464"/>
      <c r="R224" s="464"/>
      <c r="S224" s="464"/>
      <c r="T224" s="464"/>
      <c r="U224" s="464"/>
      <c r="V224" s="464"/>
      <c r="W224" s="464"/>
      <c r="X224" s="464"/>
      <c r="Y224" s="464"/>
      <c r="Z224" s="464"/>
      <c r="AA224" s="464"/>
      <c r="AB224" s="464"/>
      <c r="AC224" s="464"/>
      <c r="AD224" s="464"/>
      <c r="AE224" s="464"/>
      <c r="AF224" s="464"/>
      <c r="AG224" s="464"/>
      <c r="AH224" s="464"/>
      <c r="AI224" s="464"/>
      <c r="AJ224" s="464"/>
      <c r="AK224" s="464"/>
      <c r="AL224" s="464"/>
      <c r="AM224" s="464"/>
      <c r="AN224" s="464"/>
      <c r="AO224" s="464"/>
      <c r="AP224" s="464"/>
      <c r="AQ224" s="464"/>
      <c r="AR224" s="464"/>
      <c r="AS224" s="464"/>
      <c r="AT224" s="464"/>
      <c r="AU224" s="464"/>
      <c r="AV224" s="464"/>
      <c r="AW224" s="464"/>
      <c r="AY224" s="464"/>
      <c r="AZ224" s="464"/>
      <c r="BA224" s="464"/>
      <c r="BB224" s="464"/>
    </row>
    <row r="225" spans="1:347" s="70" customFormat="1" ht="11.25" customHeight="1" x14ac:dyDescent="0.2">
      <c r="A225" s="130"/>
      <c r="B225" s="465" t="s">
        <v>287</v>
      </c>
      <c r="C225" s="466"/>
      <c r="D225" s="466"/>
      <c r="E225" s="513"/>
      <c r="F225" s="466"/>
      <c r="G225" s="466"/>
      <c r="H225" s="126"/>
      <c r="I225" s="467"/>
      <c r="J225" s="467"/>
      <c r="K225" s="467"/>
      <c r="L225" s="467"/>
      <c r="M225" s="467"/>
      <c r="N225" s="467"/>
      <c r="O225" s="467"/>
      <c r="P225" s="467"/>
      <c r="Q225" s="467"/>
      <c r="R225" s="467"/>
      <c r="S225" s="467"/>
      <c r="T225" s="467"/>
      <c r="U225" s="467"/>
      <c r="V225" s="467"/>
      <c r="W225" s="467"/>
      <c r="X225" s="467"/>
      <c r="Y225" s="467"/>
      <c r="Z225" s="467"/>
      <c r="AA225" s="467"/>
      <c r="AB225" s="467"/>
      <c r="AC225" s="467"/>
      <c r="AD225" s="467"/>
      <c r="AE225" s="467"/>
      <c r="AF225" s="467"/>
      <c r="AG225" s="467"/>
      <c r="AH225" s="467"/>
      <c r="AI225" s="467"/>
      <c r="AJ225" s="467"/>
      <c r="AK225" s="467"/>
      <c r="AL225" s="467"/>
      <c r="AM225" s="467"/>
      <c r="AN225" s="467"/>
      <c r="AO225" s="467"/>
      <c r="AP225" s="467"/>
      <c r="AQ225" s="467"/>
      <c r="AR225" s="467"/>
      <c r="AS225" s="467"/>
      <c r="AT225" s="467"/>
      <c r="AU225" s="467"/>
      <c r="AV225" s="467"/>
      <c r="AW225" s="467"/>
      <c r="AY225" s="467"/>
      <c r="AZ225" s="467"/>
      <c r="BA225" s="467"/>
      <c r="BB225" s="467"/>
    </row>
    <row r="226" spans="1:347" s="70" customFormat="1" ht="11.25" customHeight="1" x14ac:dyDescent="0.2">
      <c r="A226" s="130"/>
      <c r="B226" s="70" t="s">
        <v>250</v>
      </c>
      <c r="C226" s="70" t="s">
        <v>28</v>
      </c>
      <c r="D226" s="70" t="s">
        <v>463</v>
      </c>
      <c r="E226" s="506">
        <v>1</v>
      </c>
      <c r="G226" s="90">
        <v>28007.759999999998</v>
      </c>
      <c r="H226" s="127">
        <v>27192</v>
      </c>
      <c r="I226" s="507">
        <v>28007.759999999998</v>
      </c>
      <c r="J226" s="135">
        <v>28567.915199999999</v>
      </c>
      <c r="K226" s="135">
        <v>29139.273504000001</v>
      </c>
      <c r="L226" s="135">
        <v>29722.058974080002</v>
      </c>
      <c r="M226" s="135">
        <v>30316.500153561603</v>
      </c>
      <c r="N226" s="135">
        <v>30922.830156632837</v>
      </c>
      <c r="O226" s="135">
        <v>31541.286759765495</v>
      </c>
      <c r="P226" s="135">
        <v>32172.112494960806</v>
      </c>
      <c r="Q226" s="135">
        <v>32815.554744860019</v>
      </c>
      <c r="R226" s="135">
        <v>33471.865839757222</v>
      </c>
      <c r="S226" s="135">
        <v>34141.303156552363</v>
      </c>
      <c r="T226" s="135">
        <v>34824.129219683411</v>
      </c>
      <c r="U226" s="135">
        <v>35520.611804077082</v>
      </c>
      <c r="V226" s="135">
        <v>36231.024040158627</v>
      </c>
      <c r="W226" s="135">
        <v>36955.644520961803</v>
      </c>
      <c r="X226" s="135">
        <v>37694.757411381041</v>
      </c>
      <c r="Y226" s="135">
        <v>38448.652559608665</v>
      </c>
      <c r="Z226" s="135">
        <v>39217.625610800838</v>
      </c>
      <c r="AA226" s="135">
        <v>40001.978123016859</v>
      </c>
      <c r="AB226" s="135">
        <v>40802.0176854772</v>
      </c>
      <c r="AC226" s="135">
        <v>41618.058039186748</v>
      </c>
      <c r="AD226" s="135">
        <v>42450.419199970485</v>
      </c>
      <c r="AE226" s="135">
        <v>43299.427583969897</v>
      </c>
      <c r="AF226" s="135">
        <v>44165.416135649299</v>
      </c>
      <c r="AG226" s="135">
        <v>45048.724458362289</v>
      </c>
      <c r="AH226" s="135">
        <v>45949.698947529534</v>
      </c>
      <c r="AI226" s="135">
        <v>46868.692926480122</v>
      </c>
      <c r="AJ226" s="135">
        <v>47806.066785009723</v>
      </c>
      <c r="AK226" s="135">
        <v>48762.188120709921</v>
      </c>
      <c r="AL226" s="135">
        <v>49737.431883124118</v>
      </c>
      <c r="AM226" s="135">
        <v>50732.180520786598</v>
      </c>
      <c r="AN226" s="135">
        <v>51746.824131202331</v>
      </c>
      <c r="AO226" s="135">
        <v>52781.76061382638</v>
      </c>
      <c r="AP226" s="135">
        <v>53837.395826102911</v>
      </c>
      <c r="AQ226" s="135">
        <v>54914.143742624969</v>
      </c>
      <c r="AR226" s="135">
        <v>56012.426617477468</v>
      </c>
      <c r="AS226" s="135">
        <v>57132.675149827017</v>
      </c>
      <c r="AT226" s="135">
        <v>58275.328652823555</v>
      </c>
      <c r="AU226" s="135">
        <v>59440.83522588003</v>
      </c>
      <c r="AV226" s="135">
        <v>60629.651930397631</v>
      </c>
      <c r="AW226" s="135">
        <v>61842.244969005587</v>
      </c>
      <c r="AY226" s="71"/>
      <c r="AZ226" s="71"/>
      <c r="BA226" s="71"/>
      <c r="BB226" s="71">
        <v>-28007.759999999998</v>
      </c>
    </row>
    <row r="227" spans="1:347" s="70" customFormat="1" ht="11.25" customHeight="1" x14ac:dyDescent="0.2">
      <c r="A227" s="130"/>
      <c r="B227" s="70" t="s">
        <v>250</v>
      </c>
      <c r="C227" s="70" t="s">
        <v>28</v>
      </c>
      <c r="D227" s="70" t="s">
        <v>464</v>
      </c>
      <c r="E227" s="506">
        <v>1</v>
      </c>
      <c r="G227" s="90">
        <v>28007.759999999998</v>
      </c>
      <c r="H227" s="127">
        <v>27192</v>
      </c>
      <c r="I227" s="507">
        <v>28007.759999999998</v>
      </c>
      <c r="J227" s="135">
        <v>28567.915199999999</v>
      </c>
      <c r="K227" s="135">
        <v>29139.273504000001</v>
      </c>
      <c r="L227" s="135">
        <v>29722.058974080002</v>
      </c>
      <c r="M227" s="135">
        <v>30316.500153561603</v>
      </c>
      <c r="N227" s="135">
        <v>30922.830156632837</v>
      </c>
      <c r="O227" s="135">
        <v>31541.286759765495</v>
      </c>
      <c r="P227" s="135">
        <v>32172.112494960806</v>
      </c>
      <c r="Q227" s="135">
        <v>32815.554744860019</v>
      </c>
      <c r="R227" s="135">
        <v>33471.865839757222</v>
      </c>
      <c r="S227" s="135">
        <v>34141.303156552363</v>
      </c>
      <c r="T227" s="135">
        <v>34824.129219683411</v>
      </c>
      <c r="U227" s="135">
        <v>35520.611804077082</v>
      </c>
      <c r="V227" s="135">
        <v>36231.024040158627</v>
      </c>
      <c r="W227" s="135">
        <v>36955.644520961803</v>
      </c>
      <c r="X227" s="135">
        <v>37694.757411381041</v>
      </c>
      <c r="Y227" s="135">
        <v>38448.652559608665</v>
      </c>
      <c r="Z227" s="135">
        <v>39217.625610800838</v>
      </c>
      <c r="AA227" s="135">
        <v>40001.978123016859</v>
      </c>
      <c r="AB227" s="135">
        <v>40802.0176854772</v>
      </c>
      <c r="AC227" s="135">
        <v>41618.058039186748</v>
      </c>
      <c r="AD227" s="135">
        <v>42450.419199970485</v>
      </c>
      <c r="AE227" s="135">
        <v>43299.427583969897</v>
      </c>
      <c r="AF227" s="135">
        <v>44165.416135649299</v>
      </c>
      <c r="AG227" s="135">
        <v>45048.724458362289</v>
      </c>
      <c r="AH227" s="135">
        <v>45949.698947529534</v>
      </c>
      <c r="AI227" s="135">
        <v>46868.692926480122</v>
      </c>
      <c r="AJ227" s="135">
        <v>47806.066785009723</v>
      </c>
      <c r="AK227" s="135">
        <v>48762.188120709921</v>
      </c>
      <c r="AL227" s="135">
        <v>49737.431883124118</v>
      </c>
      <c r="AM227" s="135">
        <v>50732.180520786598</v>
      </c>
      <c r="AN227" s="135">
        <v>51746.824131202331</v>
      </c>
      <c r="AO227" s="135">
        <v>52781.76061382638</v>
      </c>
      <c r="AP227" s="135">
        <v>53837.395826102911</v>
      </c>
      <c r="AQ227" s="135">
        <v>54914.143742624969</v>
      </c>
      <c r="AR227" s="135">
        <v>56012.426617477468</v>
      </c>
      <c r="AS227" s="135">
        <v>57132.675149827017</v>
      </c>
      <c r="AT227" s="135">
        <v>58275.328652823555</v>
      </c>
      <c r="AU227" s="135">
        <v>59440.83522588003</v>
      </c>
      <c r="AV227" s="135">
        <v>60629.651930397631</v>
      </c>
      <c r="AW227" s="135">
        <v>61842.244969005587</v>
      </c>
      <c r="AY227" s="71"/>
      <c r="AZ227" s="71"/>
      <c r="BA227" s="71"/>
      <c r="BB227" s="71"/>
    </row>
    <row r="228" spans="1:347" x14ac:dyDescent="0.25">
      <c r="A228" s="131"/>
      <c r="B228" s="70" t="s">
        <v>250</v>
      </c>
      <c r="C228" s="70" t="s">
        <v>28</v>
      </c>
      <c r="D228" s="70" t="s">
        <v>465</v>
      </c>
      <c r="E228" s="506">
        <v>1</v>
      </c>
      <c r="F228" s="70"/>
      <c r="G228" s="90">
        <v>28007.759999999998</v>
      </c>
      <c r="H228" s="127">
        <v>27192</v>
      </c>
      <c r="I228" s="507">
        <v>28007.759999999998</v>
      </c>
      <c r="J228" s="135">
        <v>28567.915199999999</v>
      </c>
      <c r="K228" s="135">
        <v>29139.273504000001</v>
      </c>
      <c r="L228" s="135">
        <v>29722.058974080002</v>
      </c>
      <c r="M228" s="135">
        <v>30316.500153561603</v>
      </c>
      <c r="N228" s="135">
        <v>30922.830156632837</v>
      </c>
      <c r="O228" s="135">
        <v>31541.286759765495</v>
      </c>
      <c r="P228" s="135">
        <v>32172.112494960806</v>
      </c>
      <c r="Q228" s="135">
        <v>32815.554744860019</v>
      </c>
      <c r="R228" s="135">
        <v>33471.865839757222</v>
      </c>
      <c r="S228" s="135">
        <v>34141.303156552363</v>
      </c>
      <c r="T228" s="135">
        <v>34824.129219683411</v>
      </c>
      <c r="U228" s="135">
        <v>35520.611804077082</v>
      </c>
      <c r="V228" s="135">
        <v>36231.024040158627</v>
      </c>
      <c r="W228" s="135">
        <v>36955.644520961803</v>
      </c>
      <c r="X228" s="135">
        <v>37694.757411381041</v>
      </c>
      <c r="Y228" s="135">
        <v>38448.652559608665</v>
      </c>
      <c r="Z228" s="135">
        <v>39217.625610800838</v>
      </c>
      <c r="AA228" s="135">
        <v>40001.978123016859</v>
      </c>
      <c r="AB228" s="135">
        <v>40802.0176854772</v>
      </c>
      <c r="AC228" s="135">
        <v>41618.058039186748</v>
      </c>
      <c r="AD228" s="135">
        <v>42450.419199970485</v>
      </c>
      <c r="AE228" s="135">
        <v>43299.427583969897</v>
      </c>
      <c r="AF228" s="135">
        <v>44165.416135649299</v>
      </c>
      <c r="AG228" s="135">
        <v>45048.724458362289</v>
      </c>
      <c r="AH228" s="135">
        <v>45949.698947529534</v>
      </c>
      <c r="AI228" s="135">
        <v>46868.692926480122</v>
      </c>
      <c r="AJ228" s="135">
        <v>47806.066785009723</v>
      </c>
      <c r="AK228" s="135">
        <v>48762.188120709921</v>
      </c>
      <c r="AL228" s="135">
        <v>49737.431883124118</v>
      </c>
      <c r="AM228" s="135">
        <v>50732.180520786598</v>
      </c>
      <c r="AN228" s="135">
        <v>51746.824131202331</v>
      </c>
      <c r="AO228" s="135">
        <v>52781.76061382638</v>
      </c>
      <c r="AP228" s="135">
        <v>53837.395826102911</v>
      </c>
      <c r="AQ228" s="135">
        <v>54914.143742624969</v>
      </c>
      <c r="AR228" s="135">
        <v>56012.426617477468</v>
      </c>
      <c r="AS228" s="135">
        <v>57132.675149827017</v>
      </c>
      <c r="AT228" s="135">
        <v>58275.328652823555</v>
      </c>
      <c r="AU228" s="135">
        <v>59440.83522588003</v>
      </c>
      <c r="AV228" s="135">
        <v>60629.651930397631</v>
      </c>
      <c r="AW228" s="135">
        <v>61842.244969005587</v>
      </c>
      <c r="AX228" s="70"/>
      <c r="AY228" s="71"/>
      <c r="AZ228" s="71"/>
      <c r="BA228" s="71"/>
      <c r="BB228" s="71"/>
      <c r="BC228" s="70"/>
      <c r="BD228" s="70"/>
      <c r="BE228" s="70"/>
      <c r="BF228" s="70"/>
      <c r="BG228" s="70"/>
      <c r="BH228" s="70"/>
      <c r="BI228" s="70"/>
      <c r="BJ228" s="70"/>
      <c r="BK228" s="70"/>
      <c r="BL228" s="70"/>
      <c r="BM228" s="70"/>
      <c r="BN228" s="70"/>
      <c r="BO228" s="70"/>
      <c r="BP228" s="70"/>
      <c r="BQ228" s="70"/>
      <c r="BR228" s="70"/>
      <c r="BS228" s="70"/>
      <c r="BT228" s="70"/>
      <c r="BU228" s="70"/>
      <c r="BV228" s="70"/>
      <c r="BW228" s="70"/>
      <c r="BX228" s="70"/>
      <c r="BY228" s="70"/>
      <c r="BZ228" s="70"/>
      <c r="CA228" s="70"/>
      <c r="CB228" s="70"/>
      <c r="CC228" s="70"/>
      <c r="CD228" s="70"/>
      <c r="CE228" s="70"/>
      <c r="CF228" s="70"/>
      <c r="CG228" s="70"/>
      <c r="CH228" s="70"/>
      <c r="CI228" s="70"/>
      <c r="CJ228" s="70"/>
      <c r="CK228" s="70"/>
      <c r="CL228" s="70"/>
      <c r="CM228" s="70"/>
      <c r="CN228" s="70"/>
      <c r="CO228" s="70"/>
      <c r="CP228" s="70"/>
      <c r="CQ228" s="70"/>
      <c r="CR228" s="70"/>
      <c r="CS228" s="70"/>
      <c r="CT228" s="70"/>
      <c r="CU228" s="70"/>
      <c r="CV228" s="70"/>
      <c r="CW228" s="70"/>
      <c r="CX228" s="70"/>
      <c r="CY228" s="70"/>
      <c r="CZ228" s="70"/>
      <c r="DA228" s="70"/>
      <c r="DB228" s="70"/>
      <c r="DC228" s="70"/>
      <c r="DD228" s="70"/>
      <c r="DE228" s="70"/>
      <c r="DF228" s="70"/>
      <c r="DG228" s="70"/>
      <c r="DH228" s="70"/>
      <c r="DI228" s="70"/>
      <c r="DJ228" s="70"/>
      <c r="DK228" s="70"/>
      <c r="DL228" s="70"/>
      <c r="DM228" s="70"/>
      <c r="DN228" s="70"/>
      <c r="DO228" s="70"/>
      <c r="DP228" s="70"/>
      <c r="DQ228" s="70"/>
      <c r="DR228" s="70"/>
      <c r="DS228" s="70"/>
      <c r="DT228" s="70"/>
      <c r="DU228" s="70"/>
      <c r="DV228" s="70"/>
      <c r="DW228" s="70"/>
      <c r="DX228" s="70"/>
      <c r="DY228" s="70"/>
      <c r="DZ228" s="70"/>
      <c r="EA228" s="70"/>
      <c r="EB228" s="70"/>
      <c r="EC228" s="70"/>
      <c r="ED228" s="70"/>
      <c r="EE228" s="70"/>
      <c r="EF228" s="70"/>
      <c r="EG228" s="70"/>
      <c r="EH228" s="70"/>
      <c r="EI228" s="70"/>
      <c r="EJ228" s="70"/>
      <c r="EK228" s="70"/>
      <c r="EL228" s="70"/>
      <c r="EM228" s="70"/>
      <c r="EN228" s="70"/>
      <c r="EO228" s="70"/>
      <c r="EP228" s="70"/>
      <c r="EQ228" s="70"/>
      <c r="ER228" s="70"/>
      <c r="ES228" s="70"/>
      <c r="ET228" s="70"/>
      <c r="EU228" s="70"/>
      <c r="EV228" s="70"/>
      <c r="EW228" s="70"/>
      <c r="EX228" s="70"/>
      <c r="EY228" s="70"/>
      <c r="EZ228" s="70"/>
      <c r="FA228" s="70"/>
      <c r="FB228" s="70"/>
      <c r="FC228" s="70"/>
      <c r="FD228" s="70"/>
      <c r="FE228" s="70"/>
      <c r="FF228" s="70"/>
      <c r="FG228" s="70"/>
      <c r="FH228" s="70"/>
      <c r="FI228" s="70"/>
      <c r="FJ228" s="70"/>
      <c r="FK228" s="70"/>
      <c r="FL228" s="70"/>
      <c r="FM228" s="70"/>
      <c r="FN228" s="70"/>
      <c r="FO228" s="70"/>
      <c r="FP228" s="70"/>
      <c r="FQ228" s="70"/>
      <c r="FR228" s="70"/>
      <c r="FS228" s="70"/>
      <c r="FT228" s="70"/>
      <c r="FU228" s="70"/>
      <c r="FV228" s="70"/>
      <c r="FW228" s="70"/>
      <c r="FX228" s="70"/>
      <c r="FY228" s="70"/>
      <c r="FZ228" s="70"/>
      <c r="GA228" s="70"/>
      <c r="GB228" s="70"/>
      <c r="GC228" s="70"/>
      <c r="GD228" s="70"/>
      <c r="GE228" s="70"/>
      <c r="GF228" s="70"/>
      <c r="GG228" s="70"/>
      <c r="GH228" s="70"/>
      <c r="GI228" s="70"/>
      <c r="GJ228" s="70"/>
      <c r="GK228" s="70"/>
      <c r="GL228" s="70"/>
      <c r="GM228" s="70"/>
      <c r="GN228" s="70"/>
      <c r="GO228" s="70"/>
      <c r="GP228" s="70"/>
      <c r="GQ228" s="70"/>
      <c r="GR228" s="70"/>
      <c r="GS228" s="70"/>
      <c r="GT228" s="70"/>
      <c r="GU228" s="70"/>
      <c r="GV228" s="70"/>
      <c r="GW228" s="70"/>
      <c r="GX228" s="70"/>
      <c r="GY228" s="70"/>
      <c r="GZ228" s="70"/>
      <c r="HA228" s="70"/>
      <c r="HB228" s="70"/>
      <c r="HC228" s="70"/>
      <c r="HD228" s="70"/>
      <c r="HE228" s="70"/>
      <c r="HF228" s="70"/>
      <c r="HG228" s="70"/>
      <c r="HH228" s="70"/>
      <c r="HI228" s="70"/>
      <c r="HJ228" s="70"/>
      <c r="HK228" s="70"/>
      <c r="HL228" s="70"/>
      <c r="HM228" s="70"/>
      <c r="HN228" s="70"/>
      <c r="HO228" s="70"/>
      <c r="HP228" s="70"/>
      <c r="HQ228" s="70"/>
      <c r="HR228" s="70"/>
      <c r="HS228" s="70"/>
      <c r="HT228" s="70"/>
      <c r="HU228" s="70"/>
      <c r="HV228" s="70"/>
      <c r="HW228" s="70"/>
      <c r="HX228" s="70"/>
      <c r="HY228" s="70"/>
      <c r="HZ228" s="70"/>
      <c r="IA228" s="70"/>
      <c r="IB228" s="70"/>
      <c r="IC228" s="70"/>
      <c r="ID228" s="70"/>
      <c r="IE228" s="70"/>
      <c r="IF228" s="70"/>
      <c r="IG228" s="70"/>
      <c r="IH228" s="70"/>
      <c r="II228" s="70"/>
      <c r="IJ228" s="70"/>
      <c r="IK228" s="70"/>
      <c r="IL228" s="70"/>
      <c r="IM228" s="70"/>
      <c r="IN228" s="70"/>
      <c r="IO228" s="70"/>
      <c r="IP228" s="70"/>
      <c r="IQ228" s="70"/>
      <c r="IR228" s="70"/>
      <c r="IS228" s="70"/>
      <c r="IT228" s="70"/>
      <c r="IU228" s="70"/>
      <c r="IV228" s="70"/>
      <c r="IW228" s="70"/>
      <c r="IX228" s="70"/>
      <c r="IY228" s="70"/>
      <c r="IZ228" s="70"/>
      <c r="JA228" s="70"/>
      <c r="JB228" s="70"/>
      <c r="JC228" s="70"/>
      <c r="JD228" s="70"/>
      <c r="JE228" s="70"/>
      <c r="JF228" s="70"/>
      <c r="JG228" s="70"/>
      <c r="JH228" s="70"/>
      <c r="JI228" s="70"/>
      <c r="JJ228" s="70"/>
      <c r="JK228" s="70"/>
      <c r="JL228" s="70"/>
      <c r="JM228" s="70"/>
      <c r="JN228" s="70"/>
      <c r="JO228" s="70"/>
      <c r="JP228" s="70"/>
      <c r="JQ228" s="70"/>
      <c r="JR228" s="70"/>
      <c r="JS228" s="70"/>
      <c r="JT228" s="70"/>
      <c r="JU228" s="70"/>
      <c r="JV228" s="70"/>
      <c r="JW228" s="70"/>
      <c r="JX228" s="70"/>
      <c r="JY228" s="70"/>
      <c r="JZ228" s="70"/>
      <c r="KA228" s="70"/>
      <c r="KB228" s="70"/>
      <c r="KC228" s="70"/>
      <c r="KD228" s="70"/>
      <c r="KE228" s="70"/>
      <c r="KF228" s="70"/>
      <c r="KG228" s="70"/>
      <c r="KH228" s="70"/>
      <c r="KI228" s="70"/>
      <c r="KJ228" s="70"/>
      <c r="KK228" s="70"/>
      <c r="KL228" s="70"/>
      <c r="KM228" s="70"/>
      <c r="KN228" s="70"/>
      <c r="KO228" s="70"/>
      <c r="KP228" s="70"/>
      <c r="KQ228" s="70"/>
      <c r="KR228" s="70"/>
      <c r="KS228" s="70"/>
      <c r="KT228" s="70"/>
      <c r="KU228" s="70"/>
      <c r="KV228" s="70"/>
      <c r="KW228" s="70"/>
      <c r="KX228" s="70"/>
      <c r="KY228" s="70"/>
      <c r="KZ228" s="70"/>
      <c r="LA228" s="70"/>
      <c r="LB228" s="70"/>
      <c r="LC228" s="70"/>
      <c r="LD228" s="70"/>
      <c r="LE228" s="70"/>
      <c r="LF228" s="70"/>
      <c r="LG228" s="70"/>
      <c r="LH228" s="70"/>
      <c r="LI228" s="70"/>
      <c r="LJ228" s="70"/>
      <c r="LK228" s="70"/>
      <c r="LL228" s="70"/>
      <c r="LM228" s="70"/>
      <c r="LN228" s="70"/>
      <c r="LO228" s="70"/>
      <c r="LP228" s="70"/>
      <c r="LQ228" s="70"/>
      <c r="LR228" s="70"/>
      <c r="LS228" s="70"/>
      <c r="LT228" s="70"/>
      <c r="LU228" s="70"/>
      <c r="LV228" s="70"/>
      <c r="LW228" s="70"/>
      <c r="LX228" s="70"/>
      <c r="LY228" s="70"/>
      <c r="LZ228" s="70"/>
      <c r="MA228" s="70"/>
      <c r="MB228" s="70"/>
      <c r="MC228" s="70"/>
      <c r="MD228" s="70"/>
      <c r="ME228" s="70"/>
      <c r="MF228" s="70"/>
      <c r="MG228" s="70"/>
      <c r="MH228" s="70"/>
      <c r="MI228" s="70"/>
    </row>
    <row r="229" spans="1:347" s="70" customFormat="1" ht="11.25" customHeight="1" x14ac:dyDescent="0.2">
      <c r="A229" s="130"/>
      <c r="B229" s="70" t="s">
        <v>250</v>
      </c>
      <c r="C229" s="70" t="s">
        <v>361</v>
      </c>
      <c r="D229" s="70" t="s">
        <v>466</v>
      </c>
      <c r="E229" s="506">
        <v>1</v>
      </c>
      <c r="G229" s="90">
        <v>56135</v>
      </c>
      <c r="H229" s="127">
        <v>54500</v>
      </c>
      <c r="I229" s="507">
        <v>56135</v>
      </c>
      <c r="J229" s="135">
        <v>57257.700000000004</v>
      </c>
      <c r="K229" s="135">
        <v>58402.854000000007</v>
      </c>
      <c r="L229" s="135">
        <v>59570.911080000005</v>
      </c>
      <c r="M229" s="135">
        <v>60762.32930160001</v>
      </c>
      <c r="N229" s="135">
        <v>61977.575887632011</v>
      </c>
      <c r="O229" s="135">
        <v>63217.12740538465</v>
      </c>
      <c r="P229" s="135">
        <v>64481.469953492342</v>
      </c>
      <c r="Q229" s="135">
        <v>65771.099352562189</v>
      </c>
      <c r="R229" s="135">
        <v>67086.521339613435</v>
      </c>
      <c r="S229" s="135">
        <v>68428.251766405709</v>
      </c>
      <c r="T229" s="135">
        <v>69796.816801733818</v>
      </c>
      <c r="U229" s="135">
        <v>71192.753137768494</v>
      </c>
      <c r="V229" s="135">
        <v>72616.608200523871</v>
      </c>
      <c r="W229" s="135">
        <v>74068.940364534355</v>
      </c>
      <c r="X229" s="135">
        <v>75550.319171825045</v>
      </c>
      <c r="Y229" s="135">
        <v>77061.325555261545</v>
      </c>
      <c r="Z229" s="135">
        <v>78602.55206636677</v>
      </c>
      <c r="AA229" s="135">
        <v>80174.6031076941</v>
      </c>
      <c r="AB229" s="135">
        <v>81778.095169847977</v>
      </c>
      <c r="AC229" s="135">
        <v>83413.657073244933</v>
      </c>
      <c r="AD229" s="135">
        <v>85081.930214709835</v>
      </c>
      <c r="AE229" s="135">
        <v>86783.568819004038</v>
      </c>
      <c r="AF229" s="135">
        <v>88519.240195384118</v>
      </c>
      <c r="AG229" s="135">
        <v>90289.624999291802</v>
      </c>
      <c r="AH229" s="135">
        <v>92095.417499277639</v>
      </c>
      <c r="AI229" s="135">
        <v>93937.325849263187</v>
      </c>
      <c r="AJ229" s="135">
        <v>95816.072366248452</v>
      </c>
      <c r="AK229" s="135">
        <v>97732.393813573421</v>
      </c>
      <c r="AL229" s="135">
        <v>99687.041689844889</v>
      </c>
      <c r="AM229" s="135">
        <v>101680.78252364178</v>
      </c>
      <c r="AN229" s="135">
        <v>103714.39817411463</v>
      </c>
      <c r="AO229" s="135">
        <v>105788.68613759692</v>
      </c>
      <c r="AP229" s="135">
        <v>107904.45986034886</v>
      </c>
      <c r="AQ229" s="135">
        <v>110062.54905755584</v>
      </c>
      <c r="AR229" s="135">
        <v>112263.80003870695</v>
      </c>
      <c r="AS229" s="135">
        <v>114509.07603948109</v>
      </c>
      <c r="AT229" s="135">
        <v>116799.25756027072</v>
      </c>
      <c r="AU229" s="135">
        <v>119135.24271147614</v>
      </c>
      <c r="AV229" s="135">
        <v>121517.94756570566</v>
      </c>
      <c r="AW229" s="135">
        <v>123948.30651701978</v>
      </c>
      <c r="AY229" s="71"/>
      <c r="AZ229" s="71"/>
      <c r="BA229" s="71"/>
      <c r="BB229" s="71"/>
      <c r="BD229" s="78"/>
      <c r="BE229" s="78"/>
    </row>
    <row r="230" spans="1:347" s="70" customFormat="1" ht="11.25" customHeight="1" x14ac:dyDescent="0.2">
      <c r="A230" s="130"/>
      <c r="B230" s="70" t="s">
        <v>250</v>
      </c>
      <c r="E230" s="506"/>
      <c r="G230" s="90"/>
      <c r="H230" s="127">
        <v>0</v>
      </c>
      <c r="I230" s="128">
        <v>0</v>
      </c>
      <c r="J230" s="135">
        <v>0</v>
      </c>
      <c r="K230" s="135">
        <v>0</v>
      </c>
      <c r="L230" s="135">
        <v>0</v>
      </c>
      <c r="M230" s="135">
        <v>0</v>
      </c>
      <c r="N230" s="135">
        <v>0</v>
      </c>
      <c r="O230" s="135">
        <v>0</v>
      </c>
      <c r="P230" s="135">
        <v>0</v>
      </c>
      <c r="Q230" s="135">
        <v>0</v>
      </c>
      <c r="R230" s="135">
        <v>0</v>
      </c>
      <c r="S230" s="135">
        <v>0</v>
      </c>
      <c r="T230" s="135">
        <v>0</v>
      </c>
      <c r="U230" s="135">
        <v>0</v>
      </c>
      <c r="V230" s="135">
        <v>0</v>
      </c>
      <c r="W230" s="135">
        <v>0</v>
      </c>
      <c r="X230" s="135">
        <v>0</v>
      </c>
      <c r="Y230" s="135">
        <v>0</v>
      </c>
      <c r="Z230" s="135">
        <v>0</v>
      </c>
      <c r="AA230" s="135">
        <v>0</v>
      </c>
      <c r="AB230" s="135">
        <v>0</v>
      </c>
      <c r="AC230" s="135">
        <v>0</v>
      </c>
      <c r="AD230" s="135">
        <v>0</v>
      </c>
      <c r="AE230" s="135">
        <v>0</v>
      </c>
      <c r="AF230" s="135">
        <v>0</v>
      </c>
      <c r="AG230" s="135">
        <v>0</v>
      </c>
      <c r="AH230" s="135">
        <v>0</v>
      </c>
      <c r="AI230" s="135">
        <v>0</v>
      </c>
      <c r="AJ230" s="135">
        <v>0</v>
      </c>
      <c r="AK230" s="135">
        <v>0</v>
      </c>
      <c r="AL230" s="135">
        <v>0</v>
      </c>
      <c r="AM230" s="135">
        <v>0</v>
      </c>
      <c r="AN230" s="135">
        <v>0</v>
      </c>
      <c r="AO230" s="135">
        <v>0</v>
      </c>
      <c r="AP230" s="135">
        <v>0</v>
      </c>
      <c r="AQ230" s="135">
        <v>0</v>
      </c>
      <c r="AR230" s="135">
        <v>0</v>
      </c>
      <c r="AS230" s="135">
        <v>0</v>
      </c>
      <c r="AT230" s="135">
        <v>0</v>
      </c>
      <c r="AU230" s="135">
        <v>0</v>
      </c>
      <c r="AV230" s="135">
        <v>0</v>
      </c>
      <c r="AW230" s="135">
        <v>0</v>
      </c>
      <c r="AY230" s="71"/>
      <c r="AZ230" s="71"/>
      <c r="BA230" s="71"/>
      <c r="BB230" s="71"/>
    </row>
    <row r="231" spans="1:347" s="70" customFormat="1" ht="11.25" customHeight="1" x14ac:dyDescent="0.2">
      <c r="A231" s="130"/>
      <c r="B231" s="70" t="s">
        <v>250</v>
      </c>
      <c r="E231" s="506"/>
      <c r="G231" s="90"/>
      <c r="H231" s="127">
        <v>0</v>
      </c>
      <c r="I231" s="128">
        <v>0</v>
      </c>
      <c r="J231" s="135">
        <v>0</v>
      </c>
      <c r="K231" s="135">
        <v>0</v>
      </c>
      <c r="L231" s="135">
        <v>0</v>
      </c>
      <c r="M231" s="135">
        <v>0</v>
      </c>
      <c r="N231" s="135">
        <v>0</v>
      </c>
      <c r="O231" s="135">
        <v>0</v>
      </c>
      <c r="P231" s="135">
        <v>0</v>
      </c>
      <c r="Q231" s="135">
        <v>0</v>
      </c>
      <c r="R231" s="135">
        <v>0</v>
      </c>
      <c r="S231" s="135">
        <v>0</v>
      </c>
      <c r="T231" s="135">
        <v>0</v>
      </c>
      <c r="U231" s="135">
        <v>0</v>
      </c>
      <c r="V231" s="135">
        <v>0</v>
      </c>
      <c r="W231" s="135">
        <v>0</v>
      </c>
      <c r="X231" s="135">
        <v>0</v>
      </c>
      <c r="Y231" s="135">
        <v>0</v>
      </c>
      <c r="Z231" s="135">
        <v>0</v>
      </c>
      <c r="AA231" s="135">
        <v>0</v>
      </c>
      <c r="AB231" s="135">
        <v>0</v>
      </c>
      <c r="AC231" s="135">
        <v>0</v>
      </c>
      <c r="AD231" s="135">
        <v>0</v>
      </c>
      <c r="AE231" s="135">
        <v>0</v>
      </c>
      <c r="AF231" s="135">
        <v>0</v>
      </c>
      <c r="AG231" s="135">
        <v>0</v>
      </c>
      <c r="AH231" s="135">
        <v>0</v>
      </c>
      <c r="AI231" s="135">
        <v>0</v>
      </c>
      <c r="AJ231" s="135">
        <v>0</v>
      </c>
      <c r="AK231" s="135">
        <v>0</v>
      </c>
      <c r="AL231" s="135">
        <v>0</v>
      </c>
      <c r="AM231" s="135">
        <v>0</v>
      </c>
      <c r="AN231" s="135">
        <v>0</v>
      </c>
      <c r="AO231" s="135">
        <v>0</v>
      </c>
      <c r="AP231" s="135">
        <v>0</v>
      </c>
      <c r="AQ231" s="135">
        <v>0</v>
      </c>
      <c r="AR231" s="135">
        <v>0</v>
      </c>
      <c r="AS231" s="135">
        <v>0</v>
      </c>
      <c r="AT231" s="135">
        <v>0</v>
      </c>
      <c r="AU231" s="135">
        <v>0</v>
      </c>
      <c r="AV231" s="135">
        <v>0</v>
      </c>
      <c r="AW231" s="135">
        <v>0</v>
      </c>
      <c r="AY231" s="71"/>
      <c r="AZ231" s="71"/>
      <c r="BA231" s="71"/>
      <c r="BB231" s="71"/>
    </row>
    <row r="232" spans="1:347" s="70" customFormat="1" ht="11.25" customHeight="1" x14ac:dyDescent="0.2">
      <c r="A232" s="130"/>
      <c r="B232" s="70" t="s">
        <v>250</v>
      </c>
      <c r="E232" s="506"/>
      <c r="G232" s="90"/>
      <c r="H232" s="127">
        <v>0</v>
      </c>
      <c r="I232" s="128">
        <v>0</v>
      </c>
      <c r="J232" s="135">
        <v>0</v>
      </c>
      <c r="K232" s="135">
        <v>0</v>
      </c>
      <c r="L232" s="135">
        <v>0</v>
      </c>
      <c r="M232" s="135">
        <v>0</v>
      </c>
      <c r="N232" s="135">
        <v>0</v>
      </c>
      <c r="O232" s="135">
        <v>0</v>
      </c>
      <c r="P232" s="135">
        <v>0</v>
      </c>
      <c r="Q232" s="135">
        <v>0</v>
      </c>
      <c r="R232" s="135">
        <v>0</v>
      </c>
      <c r="S232" s="135">
        <v>0</v>
      </c>
      <c r="T232" s="135">
        <v>0</v>
      </c>
      <c r="U232" s="135">
        <v>0</v>
      </c>
      <c r="V232" s="135">
        <v>0</v>
      </c>
      <c r="W232" s="135">
        <v>0</v>
      </c>
      <c r="X232" s="135">
        <v>0</v>
      </c>
      <c r="Y232" s="135">
        <v>0</v>
      </c>
      <c r="Z232" s="135">
        <v>0</v>
      </c>
      <c r="AA232" s="135">
        <v>0</v>
      </c>
      <c r="AB232" s="135">
        <v>0</v>
      </c>
      <c r="AC232" s="135">
        <v>0</v>
      </c>
      <c r="AD232" s="135">
        <v>0</v>
      </c>
      <c r="AE232" s="135">
        <v>0</v>
      </c>
      <c r="AF232" s="135">
        <v>0</v>
      </c>
      <c r="AG232" s="135">
        <v>0</v>
      </c>
      <c r="AH232" s="135">
        <v>0</v>
      </c>
      <c r="AI232" s="135">
        <v>0</v>
      </c>
      <c r="AJ232" s="135">
        <v>0</v>
      </c>
      <c r="AK232" s="135">
        <v>0</v>
      </c>
      <c r="AL232" s="135">
        <v>0</v>
      </c>
      <c r="AM232" s="135">
        <v>0</v>
      </c>
      <c r="AN232" s="135">
        <v>0</v>
      </c>
      <c r="AO232" s="135">
        <v>0</v>
      </c>
      <c r="AP232" s="135">
        <v>0</v>
      </c>
      <c r="AQ232" s="135">
        <v>0</v>
      </c>
      <c r="AR232" s="135">
        <v>0</v>
      </c>
      <c r="AS232" s="135">
        <v>0</v>
      </c>
      <c r="AT232" s="135">
        <v>0</v>
      </c>
      <c r="AU232" s="135">
        <v>0</v>
      </c>
      <c r="AV232" s="135">
        <v>0</v>
      </c>
      <c r="AW232" s="135">
        <v>0</v>
      </c>
      <c r="AY232" s="71"/>
      <c r="AZ232" s="71"/>
      <c r="BA232" s="71"/>
      <c r="BB232" s="71"/>
    </row>
    <row r="233" spans="1:347" s="70" customFormat="1" ht="11.25" customHeight="1" x14ac:dyDescent="0.2">
      <c r="A233" s="130"/>
      <c r="B233" s="91" t="s">
        <v>288</v>
      </c>
      <c r="C233" s="91"/>
      <c r="D233" s="91"/>
      <c r="E233" s="509"/>
      <c r="F233" s="91"/>
      <c r="G233" s="95"/>
      <c r="H233" s="468"/>
      <c r="I233" s="469"/>
      <c r="J233" s="469"/>
      <c r="K233" s="469"/>
      <c r="L233" s="469"/>
      <c r="M233" s="469"/>
      <c r="N233" s="469"/>
      <c r="O233" s="469"/>
      <c r="P233" s="469"/>
      <c r="Q233" s="469"/>
      <c r="R233" s="469"/>
      <c r="S233" s="469"/>
      <c r="T233" s="469"/>
      <c r="U233" s="469"/>
      <c r="V233" s="469"/>
      <c r="W233" s="469"/>
      <c r="X233" s="469"/>
      <c r="Y233" s="469"/>
      <c r="Z233" s="469"/>
      <c r="AA233" s="469"/>
      <c r="AB233" s="469"/>
      <c r="AC233" s="469"/>
      <c r="AD233" s="469"/>
      <c r="AE233" s="469"/>
      <c r="AF233" s="469"/>
      <c r="AG233" s="469"/>
      <c r="AH233" s="469"/>
      <c r="AI233" s="469"/>
      <c r="AJ233" s="469"/>
      <c r="AK233" s="469"/>
      <c r="AL233" s="469"/>
      <c r="AM233" s="469"/>
      <c r="AN233" s="469"/>
      <c r="AO233" s="469"/>
      <c r="AP233" s="469"/>
      <c r="AQ233" s="469"/>
      <c r="AR233" s="469"/>
      <c r="AS233" s="469"/>
      <c r="AT233" s="469"/>
      <c r="AU233" s="469"/>
      <c r="AV233" s="469"/>
      <c r="AW233" s="469"/>
    </row>
    <row r="234" spans="1:347" x14ac:dyDescent="0.25">
      <c r="A234" s="131"/>
      <c r="B234" s="470" t="s">
        <v>289</v>
      </c>
      <c r="C234" s="470"/>
      <c r="D234" s="470"/>
      <c r="E234" s="510"/>
      <c r="F234" s="470"/>
      <c r="G234" s="471"/>
      <c r="H234" s="472">
        <v>4</v>
      </c>
      <c r="I234" s="473">
        <v>4</v>
      </c>
      <c r="J234" s="473">
        <v>4</v>
      </c>
      <c r="K234" s="473">
        <v>4</v>
      </c>
      <c r="L234" s="473">
        <v>4</v>
      </c>
      <c r="M234" s="473">
        <v>4</v>
      </c>
      <c r="N234" s="473">
        <v>4</v>
      </c>
      <c r="O234" s="473">
        <v>4</v>
      </c>
      <c r="P234" s="473">
        <v>4</v>
      </c>
      <c r="Q234" s="473">
        <v>4</v>
      </c>
      <c r="R234" s="473">
        <v>4</v>
      </c>
      <c r="S234" s="473">
        <v>4</v>
      </c>
      <c r="T234" s="473">
        <v>4</v>
      </c>
      <c r="U234" s="473">
        <v>4</v>
      </c>
      <c r="V234" s="473">
        <v>4</v>
      </c>
      <c r="W234" s="473">
        <v>4</v>
      </c>
      <c r="X234" s="473">
        <v>4</v>
      </c>
      <c r="Y234" s="473">
        <v>4</v>
      </c>
      <c r="Z234" s="473">
        <v>4</v>
      </c>
      <c r="AA234" s="473">
        <v>4</v>
      </c>
      <c r="AB234" s="473">
        <v>4</v>
      </c>
      <c r="AC234" s="473">
        <v>4</v>
      </c>
      <c r="AD234" s="473">
        <v>4</v>
      </c>
      <c r="AE234" s="473">
        <v>4</v>
      </c>
      <c r="AF234" s="473">
        <v>4</v>
      </c>
      <c r="AG234" s="473">
        <v>4</v>
      </c>
      <c r="AH234" s="473">
        <v>4</v>
      </c>
      <c r="AI234" s="473">
        <v>4</v>
      </c>
      <c r="AJ234" s="473">
        <v>4</v>
      </c>
      <c r="AK234" s="473">
        <v>4</v>
      </c>
      <c r="AL234" s="473">
        <v>4</v>
      </c>
      <c r="AM234" s="473">
        <v>4</v>
      </c>
      <c r="AN234" s="473">
        <v>4</v>
      </c>
      <c r="AO234" s="473">
        <v>4</v>
      </c>
      <c r="AP234" s="473">
        <v>4</v>
      </c>
      <c r="AQ234" s="473">
        <v>4</v>
      </c>
      <c r="AR234" s="473">
        <v>4</v>
      </c>
      <c r="AS234" s="473">
        <v>4</v>
      </c>
      <c r="AT234" s="473">
        <v>4</v>
      </c>
      <c r="AU234" s="473">
        <v>4</v>
      </c>
      <c r="AV234" s="473">
        <v>4</v>
      </c>
      <c r="AW234" s="473">
        <v>4</v>
      </c>
      <c r="AX234" s="70"/>
      <c r="AY234" s="70"/>
      <c r="AZ234" s="70"/>
      <c r="BA234" s="70"/>
      <c r="BB234" s="70"/>
      <c r="BC234" s="70"/>
      <c r="BD234" s="70"/>
      <c r="BE234" s="70"/>
      <c r="BF234" s="70"/>
      <c r="BG234" s="70"/>
      <c r="BH234" s="70"/>
      <c r="BI234" s="70"/>
      <c r="BJ234" s="70"/>
      <c r="BK234" s="70"/>
      <c r="BL234" s="70"/>
      <c r="BM234" s="70"/>
      <c r="BN234" s="70"/>
      <c r="BO234" s="70"/>
      <c r="BP234" s="70"/>
      <c r="BQ234" s="70"/>
      <c r="BR234" s="70"/>
      <c r="BS234" s="70"/>
      <c r="BT234" s="70"/>
      <c r="BU234" s="70"/>
      <c r="BV234" s="70"/>
      <c r="BW234" s="70"/>
      <c r="BX234" s="70"/>
      <c r="BY234" s="70"/>
      <c r="BZ234" s="70"/>
      <c r="CA234" s="70"/>
      <c r="CB234" s="70"/>
      <c r="CC234" s="70"/>
      <c r="CD234" s="70"/>
      <c r="CE234" s="70"/>
      <c r="CF234" s="70"/>
      <c r="CG234" s="70"/>
      <c r="CH234" s="70"/>
      <c r="CI234" s="70"/>
      <c r="CJ234" s="70"/>
      <c r="CK234" s="70"/>
      <c r="CL234" s="70"/>
      <c r="CM234" s="70"/>
      <c r="CN234" s="70"/>
      <c r="CO234" s="70"/>
      <c r="CP234" s="70"/>
      <c r="CQ234" s="70"/>
      <c r="CR234" s="70"/>
      <c r="CS234" s="70"/>
      <c r="CT234" s="70"/>
      <c r="CU234" s="70"/>
      <c r="CV234" s="70"/>
      <c r="CW234" s="70"/>
      <c r="CX234" s="70"/>
      <c r="CY234" s="70"/>
      <c r="CZ234" s="70"/>
      <c r="DA234" s="70"/>
      <c r="DB234" s="70"/>
      <c r="DC234" s="70"/>
      <c r="DD234" s="70"/>
      <c r="DE234" s="70"/>
      <c r="DF234" s="70"/>
      <c r="DG234" s="70"/>
      <c r="DH234" s="70"/>
      <c r="DI234" s="70"/>
      <c r="DJ234" s="70"/>
      <c r="DK234" s="70"/>
      <c r="DL234" s="70"/>
      <c r="DM234" s="70"/>
      <c r="DN234" s="70"/>
      <c r="DO234" s="70"/>
      <c r="DP234" s="70"/>
      <c r="DQ234" s="70"/>
      <c r="DR234" s="70"/>
      <c r="DS234" s="70"/>
      <c r="DT234" s="70"/>
      <c r="DU234" s="70"/>
      <c r="DV234" s="70"/>
      <c r="DW234" s="70"/>
      <c r="DX234" s="70"/>
      <c r="DY234" s="70"/>
      <c r="DZ234" s="70"/>
      <c r="EA234" s="70"/>
      <c r="EB234" s="70"/>
      <c r="EC234" s="70"/>
      <c r="ED234" s="70"/>
      <c r="EE234" s="70"/>
      <c r="EF234" s="70"/>
      <c r="EG234" s="70"/>
      <c r="EH234" s="70"/>
      <c r="EI234" s="70"/>
      <c r="EJ234" s="70"/>
      <c r="EK234" s="70"/>
      <c r="EL234" s="70"/>
      <c r="EM234" s="70"/>
      <c r="EN234" s="70"/>
      <c r="EO234" s="70"/>
      <c r="EP234" s="70"/>
      <c r="EQ234" s="70"/>
      <c r="ER234" s="70"/>
      <c r="ES234" s="70"/>
      <c r="ET234" s="70"/>
      <c r="EU234" s="70"/>
      <c r="EV234" s="70"/>
      <c r="EW234" s="70"/>
      <c r="EX234" s="70"/>
      <c r="EY234" s="70"/>
      <c r="EZ234" s="70"/>
      <c r="FA234" s="70"/>
      <c r="FB234" s="70"/>
      <c r="FC234" s="70"/>
      <c r="FD234" s="70"/>
      <c r="FE234" s="70"/>
      <c r="FF234" s="70"/>
      <c r="FG234" s="70"/>
      <c r="FH234" s="70"/>
      <c r="FI234" s="70"/>
      <c r="FJ234" s="70"/>
      <c r="FK234" s="70"/>
      <c r="FL234" s="70"/>
      <c r="FM234" s="70"/>
      <c r="FN234" s="70"/>
      <c r="FO234" s="70"/>
      <c r="FP234" s="70"/>
      <c r="FQ234" s="70"/>
      <c r="FR234" s="70"/>
      <c r="FS234" s="70"/>
      <c r="FT234" s="70"/>
      <c r="FU234" s="70"/>
      <c r="FV234" s="70"/>
      <c r="FW234" s="70"/>
      <c r="FX234" s="70"/>
      <c r="FY234" s="70"/>
      <c r="FZ234" s="70"/>
      <c r="GA234" s="70"/>
      <c r="GB234" s="70"/>
      <c r="GC234" s="70"/>
      <c r="GD234" s="70"/>
      <c r="GE234" s="70"/>
      <c r="GF234" s="70"/>
      <c r="GG234" s="70"/>
      <c r="GH234" s="70"/>
      <c r="GI234" s="70"/>
      <c r="GJ234" s="70"/>
      <c r="GK234" s="70"/>
      <c r="GL234" s="70"/>
      <c r="GM234" s="70"/>
      <c r="GN234" s="70"/>
      <c r="GO234" s="70"/>
      <c r="GP234" s="70"/>
      <c r="GQ234" s="70"/>
      <c r="GR234" s="70"/>
      <c r="GS234" s="70"/>
      <c r="GT234" s="70"/>
      <c r="GU234" s="70"/>
      <c r="GV234" s="70"/>
      <c r="GW234" s="70"/>
      <c r="GX234" s="70"/>
      <c r="GY234" s="70"/>
      <c r="GZ234" s="70"/>
      <c r="HA234" s="70"/>
      <c r="HB234" s="70"/>
      <c r="HC234" s="70"/>
      <c r="HD234" s="70"/>
      <c r="HE234" s="70"/>
      <c r="HF234" s="70"/>
      <c r="HG234" s="70"/>
      <c r="HH234" s="70"/>
      <c r="HI234" s="70"/>
      <c r="HJ234" s="70"/>
      <c r="HK234" s="70"/>
      <c r="HL234" s="70"/>
      <c r="HM234" s="70"/>
      <c r="HN234" s="70"/>
      <c r="HO234" s="70"/>
      <c r="HP234" s="70"/>
      <c r="HQ234" s="70"/>
      <c r="HR234" s="70"/>
      <c r="HS234" s="70"/>
      <c r="HT234" s="70"/>
      <c r="HU234" s="70"/>
      <c r="HV234" s="70"/>
      <c r="HW234" s="70"/>
      <c r="HX234" s="70"/>
      <c r="HY234" s="70"/>
      <c r="HZ234" s="70"/>
      <c r="IA234" s="70"/>
      <c r="IB234" s="70"/>
      <c r="IC234" s="70"/>
      <c r="ID234" s="70"/>
      <c r="IE234" s="70"/>
      <c r="IF234" s="70"/>
      <c r="IG234" s="70"/>
      <c r="IH234" s="70"/>
      <c r="II234" s="70"/>
      <c r="IJ234" s="70"/>
      <c r="IK234" s="70"/>
      <c r="IL234" s="70"/>
      <c r="IM234" s="70"/>
      <c r="IN234" s="70"/>
      <c r="IO234" s="70"/>
      <c r="IP234" s="70"/>
      <c r="IQ234" s="70"/>
      <c r="IR234" s="70"/>
      <c r="IS234" s="70"/>
      <c r="IT234" s="70"/>
      <c r="IU234" s="70"/>
      <c r="IV234" s="70"/>
      <c r="IW234" s="70"/>
      <c r="IX234" s="70"/>
      <c r="IY234" s="70"/>
      <c r="IZ234" s="70"/>
      <c r="JA234" s="70"/>
      <c r="JB234" s="70"/>
      <c r="JC234" s="70"/>
      <c r="JD234" s="70"/>
      <c r="JE234" s="70"/>
      <c r="JF234" s="70"/>
      <c r="JG234" s="70"/>
      <c r="JH234" s="70"/>
      <c r="JI234" s="70"/>
      <c r="JJ234" s="70"/>
      <c r="JK234" s="70"/>
      <c r="JL234" s="70"/>
      <c r="JM234" s="70"/>
      <c r="JN234" s="70"/>
      <c r="JO234" s="70"/>
      <c r="JP234" s="70"/>
      <c r="JQ234" s="70"/>
      <c r="JR234" s="70"/>
      <c r="JS234" s="70"/>
      <c r="JT234" s="70"/>
      <c r="JU234" s="70"/>
      <c r="JV234" s="70"/>
      <c r="JW234" s="70"/>
      <c r="JX234" s="70"/>
      <c r="JY234" s="70"/>
      <c r="JZ234" s="70"/>
      <c r="KA234" s="70"/>
      <c r="KB234" s="70"/>
      <c r="KC234" s="70"/>
      <c r="KD234" s="70"/>
      <c r="KE234" s="70"/>
      <c r="KF234" s="70"/>
      <c r="KG234" s="70"/>
      <c r="KH234" s="70"/>
      <c r="KI234" s="70"/>
      <c r="KJ234" s="70"/>
      <c r="KK234" s="70"/>
      <c r="KL234" s="70"/>
      <c r="KM234" s="70"/>
      <c r="KN234" s="70"/>
      <c r="KO234" s="70"/>
      <c r="KP234" s="70"/>
      <c r="KQ234" s="70"/>
      <c r="KR234" s="70"/>
      <c r="KS234" s="70"/>
      <c r="KT234" s="70"/>
      <c r="KU234" s="70"/>
      <c r="KV234" s="70"/>
      <c r="KW234" s="70"/>
      <c r="KX234" s="70"/>
      <c r="KY234" s="70"/>
      <c r="KZ234" s="70"/>
      <c r="LA234" s="70"/>
      <c r="LB234" s="70"/>
      <c r="LC234" s="70"/>
      <c r="LD234" s="70"/>
      <c r="LE234" s="70"/>
      <c r="LF234" s="70"/>
      <c r="LG234" s="70"/>
      <c r="LH234" s="70"/>
      <c r="LI234" s="70"/>
      <c r="LJ234" s="70"/>
      <c r="LK234" s="70"/>
      <c r="LL234" s="70"/>
      <c r="LM234" s="70"/>
      <c r="LN234" s="70"/>
      <c r="LO234" s="70"/>
      <c r="LP234" s="70"/>
      <c r="LQ234" s="70"/>
      <c r="LR234" s="70"/>
      <c r="LS234" s="70"/>
      <c r="LT234" s="70"/>
      <c r="LU234" s="70"/>
      <c r="LV234" s="70"/>
      <c r="LW234" s="70"/>
      <c r="LX234" s="70"/>
      <c r="LY234" s="70"/>
      <c r="LZ234" s="70"/>
      <c r="MA234" s="70"/>
      <c r="MB234" s="70"/>
      <c r="MC234" s="70"/>
      <c r="MD234" s="70"/>
      <c r="ME234" s="70"/>
      <c r="MF234" s="70"/>
      <c r="MG234" s="70"/>
      <c r="MH234" s="70"/>
      <c r="MI234" s="70"/>
    </row>
    <row r="235" spans="1:347" x14ac:dyDescent="0.25">
      <c r="A235" s="131"/>
      <c r="B235" s="91" t="s">
        <v>290</v>
      </c>
      <c r="C235" s="91"/>
      <c r="D235" s="91"/>
      <c r="E235" s="509"/>
      <c r="F235" s="91"/>
      <c r="G235" s="95"/>
      <c r="H235" s="474">
        <v>81.5</v>
      </c>
      <c r="I235" s="376">
        <v>81.5</v>
      </c>
      <c r="J235" s="376">
        <v>81.5</v>
      </c>
      <c r="K235" s="376">
        <v>81.5</v>
      </c>
      <c r="L235" s="376">
        <v>81.5</v>
      </c>
      <c r="M235" s="376">
        <v>81.5</v>
      </c>
      <c r="N235" s="376">
        <v>81.5</v>
      </c>
      <c r="O235" s="376">
        <v>81.5</v>
      </c>
      <c r="P235" s="376">
        <v>81.5</v>
      </c>
      <c r="Q235" s="376">
        <v>81.5</v>
      </c>
      <c r="R235" s="376">
        <v>81.5</v>
      </c>
      <c r="S235" s="376">
        <v>81.5</v>
      </c>
      <c r="T235" s="376">
        <v>81.5</v>
      </c>
      <c r="U235" s="376">
        <v>81.5</v>
      </c>
      <c r="V235" s="376">
        <v>81.5</v>
      </c>
      <c r="W235" s="376">
        <v>81.5</v>
      </c>
      <c r="X235" s="376">
        <v>81.5</v>
      </c>
      <c r="Y235" s="376">
        <v>81.5</v>
      </c>
      <c r="Z235" s="376">
        <v>81.5</v>
      </c>
      <c r="AA235" s="376">
        <v>81.5</v>
      </c>
      <c r="AB235" s="376">
        <v>81.5</v>
      </c>
      <c r="AC235" s="376">
        <v>81.5</v>
      </c>
      <c r="AD235" s="376">
        <v>81.5</v>
      </c>
      <c r="AE235" s="376">
        <v>81.5</v>
      </c>
      <c r="AF235" s="376">
        <v>81.5</v>
      </c>
      <c r="AG235" s="376">
        <v>81.5</v>
      </c>
      <c r="AH235" s="376">
        <v>81.5</v>
      </c>
      <c r="AI235" s="376">
        <v>81.5</v>
      </c>
      <c r="AJ235" s="376">
        <v>81.5</v>
      </c>
      <c r="AK235" s="376">
        <v>81.5</v>
      </c>
      <c r="AL235" s="376">
        <v>81.5</v>
      </c>
      <c r="AM235" s="376">
        <v>81.5</v>
      </c>
      <c r="AN235" s="376">
        <v>81.5</v>
      </c>
      <c r="AO235" s="376">
        <v>81.5</v>
      </c>
      <c r="AP235" s="376">
        <v>81.5</v>
      </c>
      <c r="AQ235" s="376">
        <v>81.5</v>
      </c>
      <c r="AR235" s="376">
        <v>81.5</v>
      </c>
      <c r="AS235" s="376">
        <v>81.5</v>
      </c>
      <c r="AT235" s="376">
        <v>81.5</v>
      </c>
      <c r="AU235" s="376">
        <v>81.5</v>
      </c>
      <c r="AV235" s="376">
        <v>81.5</v>
      </c>
      <c r="AW235" s="376">
        <v>81.5</v>
      </c>
      <c r="AX235" s="70"/>
      <c r="AY235" s="70"/>
      <c r="AZ235" s="70"/>
      <c r="BA235" s="70"/>
      <c r="BB235" s="70"/>
      <c r="BC235" s="70"/>
      <c r="BD235" s="70"/>
      <c r="BE235" s="70"/>
      <c r="BF235" s="70"/>
      <c r="BG235" s="70"/>
      <c r="BH235" s="70"/>
      <c r="BI235" s="70"/>
      <c r="BJ235" s="70"/>
      <c r="BK235" s="70"/>
      <c r="BL235" s="70"/>
      <c r="BM235" s="70"/>
      <c r="BN235" s="70"/>
      <c r="BO235" s="70"/>
      <c r="BP235" s="70"/>
      <c r="BQ235" s="70"/>
      <c r="BR235" s="70"/>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c r="DC235" s="70"/>
      <c r="DD235" s="70"/>
      <c r="DE235" s="70"/>
      <c r="DF235" s="70"/>
      <c r="DG235" s="70"/>
      <c r="DH235" s="70"/>
      <c r="DI235" s="70"/>
      <c r="DJ235" s="70"/>
      <c r="DK235" s="70"/>
      <c r="DL235" s="70"/>
      <c r="DM235" s="70"/>
      <c r="DN235" s="70"/>
      <c r="DO235" s="70"/>
      <c r="DP235" s="70"/>
      <c r="DQ235" s="70"/>
      <c r="DR235" s="70"/>
      <c r="DS235" s="70"/>
      <c r="DT235" s="70"/>
      <c r="DU235" s="70"/>
      <c r="DV235" s="70"/>
      <c r="DW235" s="70"/>
      <c r="DX235" s="70"/>
      <c r="DY235" s="70"/>
      <c r="DZ235" s="70"/>
      <c r="EA235" s="70"/>
      <c r="EB235" s="70"/>
      <c r="EC235" s="70"/>
      <c r="ED235" s="70"/>
      <c r="EE235" s="70"/>
      <c r="EF235" s="70"/>
      <c r="EG235" s="70"/>
      <c r="EH235" s="70"/>
      <c r="EI235" s="70"/>
      <c r="EJ235" s="70"/>
      <c r="EK235" s="70"/>
      <c r="EL235" s="70"/>
      <c r="EM235" s="70"/>
      <c r="EN235" s="70"/>
      <c r="EO235" s="70"/>
      <c r="EP235" s="70"/>
      <c r="EQ235" s="70"/>
      <c r="ER235" s="70"/>
      <c r="ES235" s="70"/>
      <c r="ET235" s="70"/>
      <c r="EU235" s="70"/>
      <c r="EV235" s="70"/>
      <c r="EW235" s="70"/>
      <c r="EX235" s="70"/>
      <c r="EY235" s="70"/>
      <c r="EZ235" s="70"/>
      <c r="FA235" s="70"/>
      <c r="FB235" s="70"/>
      <c r="FC235" s="70"/>
      <c r="FD235" s="70"/>
      <c r="FE235" s="70"/>
      <c r="FF235" s="70"/>
      <c r="FG235" s="70"/>
      <c r="FH235" s="70"/>
      <c r="FI235" s="70"/>
      <c r="FJ235" s="70"/>
      <c r="FK235" s="70"/>
      <c r="FL235" s="70"/>
      <c r="FM235" s="70"/>
      <c r="FN235" s="70"/>
      <c r="FO235" s="70"/>
      <c r="FP235" s="70"/>
      <c r="FQ235" s="70"/>
      <c r="FR235" s="70"/>
      <c r="FS235" s="70"/>
      <c r="FT235" s="70"/>
      <c r="FU235" s="70"/>
      <c r="FV235" s="70"/>
      <c r="FW235" s="70"/>
      <c r="FX235" s="70"/>
      <c r="FY235" s="70"/>
      <c r="FZ235" s="70"/>
      <c r="GA235" s="70"/>
      <c r="GB235" s="70"/>
      <c r="GC235" s="70"/>
      <c r="GD235" s="70"/>
      <c r="GE235" s="70"/>
      <c r="GF235" s="70"/>
      <c r="GG235" s="70"/>
      <c r="GH235" s="70"/>
      <c r="GI235" s="70"/>
      <c r="GJ235" s="70"/>
      <c r="GK235" s="70"/>
      <c r="GL235" s="70"/>
      <c r="GM235" s="70"/>
      <c r="GN235" s="70"/>
      <c r="GO235" s="70"/>
      <c r="GP235" s="70"/>
      <c r="GQ235" s="70"/>
      <c r="GR235" s="70"/>
      <c r="GS235" s="70"/>
      <c r="GT235" s="70"/>
      <c r="GU235" s="70"/>
      <c r="GV235" s="70"/>
      <c r="GW235" s="70"/>
      <c r="GX235" s="70"/>
      <c r="GY235" s="70"/>
      <c r="GZ235" s="70"/>
      <c r="HA235" s="70"/>
      <c r="HB235" s="70"/>
      <c r="HC235" s="70"/>
      <c r="HD235" s="70"/>
      <c r="HE235" s="70"/>
      <c r="HF235" s="70"/>
      <c r="HG235" s="70"/>
      <c r="HH235" s="70"/>
      <c r="HI235" s="70"/>
      <c r="HJ235" s="70"/>
      <c r="HK235" s="70"/>
      <c r="HL235" s="70"/>
      <c r="HM235" s="70"/>
      <c r="HN235" s="70"/>
      <c r="HO235" s="70"/>
      <c r="HP235" s="70"/>
      <c r="HQ235" s="70"/>
      <c r="HR235" s="70"/>
      <c r="HS235" s="70"/>
      <c r="HT235" s="70"/>
      <c r="HU235" s="70"/>
      <c r="HV235" s="70"/>
      <c r="HW235" s="70"/>
      <c r="HX235" s="70"/>
      <c r="HY235" s="70"/>
      <c r="HZ235" s="70"/>
      <c r="IA235" s="70"/>
      <c r="IB235" s="70"/>
      <c r="IC235" s="70"/>
      <c r="ID235" s="70"/>
      <c r="IE235" s="70"/>
      <c r="IF235" s="70"/>
      <c r="IG235" s="70"/>
      <c r="IH235" s="70"/>
      <c r="II235" s="70"/>
      <c r="IJ235" s="70"/>
      <c r="IK235" s="70"/>
      <c r="IL235" s="70"/>
      <c r="IM235" s="70"/>
      <c r="IN235" s="70"/>
      <c r="IO235" s="70"/>
      <c r="IP235" s="70"/>
      <c r="IQ235" s="70"/>
      <c r="IR235" s="70"/>
      <c r="IS235" s="70"/>
      <c r="IT235" s="70"/>
      <c r="IU235" s="70"/>
      <c r="IV235" s="70"/>
      <c r="IW235" s="70"/>
      <c r="IX235" s="70"/>
      <c r="IY235" s="70"/>
      <c r="IZ235" s="70"/>
      <c r="JA235" s="70"/>
      <c r="JB235" s="70"/>
      <c r="JC235" s="70"/>
      <c r="JD235" s="70"/>
      <c r="JE235" s="70"/>
      <c r="JF235" s="70"/>
      <c r="JG235" s="70"/>
      <c r="JH235" s="70"/>
      <c r="JI235" s="70"/>
      <c r="JJ235" s="70"/>
      <c r="JK235" s="70"/>
      <c r="JL235" s="70"/>
      <c r="JM235" s="70"/>
      <c r="JN235" s="70"/>
      <c r="JO235" s="70"/>
      <c r="JP235" s="70"/>
      <c r="JQ235" s="70"/>
      <c r="JR235" s="70"/>
      <c r="JS235" s="70"/>
      <c r="JT235" s="70"/>
      <c r="JU235" s="70"/>
      <c r="JV235" s="70"/>
      <c r="JW235" s="70"/>
      <c r="JX235" s="70"/>
      <c r="JY235" s="70"/>
      <c r="JZ235" s="70"/>
      <c r="KA235" s="70"/>
      <c r="KB235" s="70"/>
      <c r="KC235" s="70"/>
      <c r="KD235" s="70"/>
      <c r="KE235" s="70"/>
      <c r="KF235" s="70"/>
      <c r="KG235" s="70"/>
      <c r="KH235" s="70"/>
      <c r="KI235" s="70"/>
      <c r="KJ235" s="70"/>
      <c r="KK235" s="70"/>
      <c r="KL235" s="70"/>
      <c r="KM235" s="70"/>
      <c r="KN235" s="70"/>
      <c r="KO235" s="70"/>
      <c r="KP235" s="70"/>
      <c r="KQ235" s="70"/>
      <c r="KR235" s="70"/>
      <c r="KS235" s="70"/>
      <c r="KT235" s="70"/>
      <c r="KU235" s="70"/>
      <c r="KV235" s="70"/>
      <c r="KW235" s="70"/>
      <c r="KX235" s="70"/>
      <c r="KY235" s="70"/>
      <c r="KZ235" s="70"/>
      <c r="LA235" s="70"/>
      <c r="LB235" s="70"/>
      <c r="LC235" s="70"/>
      <c r="LD235" s="70"/>
      <c r="LE235" s="70"/>
      <c r="LF235" s="70"/>
      <c r="LG235" s="70"/>
      <c r="LH235" s="70"/>
      <c r="LI235" s="70"/>
      <c r="LJ235" s="70"/>
      <c r="LK235" s="70"/>
      <c r="LL235" s="70"/>
      <c r="LM235" s="70"/>
      <c r="LN235" s="70"/>
      <c r="LO235" s="70"/>
      <c r="LP235" s="70"/>
      <c r="LQ235" s="70"/>
      <c r="LR235" s="70"/>
      <c r="LS235" s="70"/>
      <c r="LT235" s="70"/>
      <c r="LU235" s="70"/>
      <c r="LV235" s="70"/>
      <c r="LW235" s="70"/>
      <c r="LX235" s="70"/>
      <c r="LY235" s="70"/>
      <c r="LZ235" s="70"/>
      <c r="MA235" s="70"/>
      <c r="MB235" s="70"/>
      <c r="MC235" s="70"/>
      <c r="MD235" s="70"/>
      <c r="ME235" s="70"/>
      <c r="MF235" s="70"/>
      <c r="MG235" s="70"/>
      <c r="MH235" s="70"/>
      <c r="MI235" s="70"/>
    </row>
    <row r="236" spans="1:347" s="70" customFormat="1" ht="11.25" customHeight="1" x14ac:dyDescent="0.2">
      <c r="A236" s="130"/>
      <c r="E236" s="511"/>
      <c r="G236" s="90"/>
      <c r="H236" s="129"/>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row>
    <row r="237" spans="1:347" s="70" customFormat="1" ht="11.25" customHeight="1" x14ac:dyDescent="0.2">
      <c r="A237" s="130"/>
      <c r="B237" s="68" t="s">
        <v>298</v>
      </c>
      <c r="C237" s="461"/>
      <c r="D237" s="461"/>
      <c r="E237" s="512"/>
      <c r="F237" s="461"/>
      <c r="G237" s="462"/>
      <c r="H237" s="463"/>
      <c r="I237" s="464"/>
      <c r="J237" s="464"/>
      <c r="K237" s="464"/>
      <c r="L237" s="464"/>
      <c r="M237" s="464"/>
      <c r="N237" s="464"/>
      <c r="O237" s="464"/>
      <c r="P237" s="464"/>
      <c r="Q237" s="464"/>
      <c r="R237" s="464"/>
      <c r="S237" s="464"/>
      <c r="T237" s="464"/>
      <c r="U237" s="464"/>
      <c r="V237" s="464"/>
      <c r="W237" s="464"/>
      <c r="X237" s="464"/>
      <c r="Y237" s="464"/>
      <c r="Z237" s="464"/>
      <c r="AA237" s="464"/>
      <c r="AB237" s="464"/>
      <c r="AC237" s="464"/>
      <c r="AD237" s="464"/>
      <c r="AE237" s="464"/>
      <c r="AF237" s="464"/>
      <c r="AG237" s="464"/>
      <c r="AH237" s="464"/>
      <c r="AI237" s="464"/>
      <c r="AJ237" s="464"/>
      <c r="AK237" s="464"/>
      <c r="AL237" s="464"/>
      <c r="AM237" s="464"/>
      <c r="AN237" s="464"/>
      <c r="AO237" s="464"/>
      <c r="AP237" s="464"/>
      <c r="AQ237" s="464"/>
      <c r="AR237" s="464"/>
      <c r="AS237" s="464"/>
      <c r="AT237" s="464"/>
      <c r="AU237" s="464"/>
      <c r="AV237" s="464"/>
      <c r="AW237" s="464"/>
      <c r="AY237" s="464"/>
      <c r="AZ237" s="464"/>
      <c r="BA237" s="464"/>
      <c r="BB237" s="464"/>
    </row>
    <row r="238" spans="1:347" s="70" customFormat="1" ht="11.25" customHeight="1" x14ac:dyDescent="0.2">
      <c r="A238" s="130"/>
      <c r="B238" s="465" t="s">
        <v>287</v>
      </c>
      <c r="C238" s="466"/>
      <c r="D238" s="466"/>
      <c r="E238" s="513"/>
      <c r="F238" s="466"/>
      <c r="G238" s="466"/>
      <c r="H238" s="126"/>
      <c r="I238" s="467"/>
      <c r="J238" s="467"/>
      <c r="K238" s="467"/>
      <c r="L238" s="467"/>
      <c r="M238" s="467"/>
      <c r="N238" s="467"/>
      <c r="O238" s="467"/>
      <c r="P238" s="467"/>
      <c r="Q238" s="467"/>
      <c r="R238" s="467"/>
      <c r="S238" s="467"/>
      <c r="T238" s="467"/>
      <c r="U238" s="467"/>
      <c r="V238" s="467"/>
      <c r="W238" s="467"/>
      <c r="X238" s="467"/>
      <c r="Y238" s="467"/>
      <c r="Z238" s="467"/>
      <c r="AA238" s="467"/>
      <c r="AB238" s="467"/>
      <c r="AC238" s="467"/>
      <c r="AD238" s="467"/>
      <c r="AE238" s="467"/>
      <c r="AF238" s="467"/>
      <c r="AG238" s="467"/>
      <c r="AH238" s="467"/>
      <c r="AI238" s="467"/>
      <c r="AJ238" s="467"/>
      <c r="AK238" s="467"/>
      <c r="AL238" s="467"/>
      <c r="AM238" s="467"/>
      <c r="AN238" s="467"/>
      <c r="AO238" s="467"/>
      <c r="AP238" s="467"/>
      <c r="AQ238" s="467"/>
      <c r="AR238" s="467"/>
      <c r="AS238" s="467"/>
      <c r="AT238" s="467"/>
      <c r="AU238" s="467"/>
      <c r="AV238" s="467"/>
      <c r="AW238" s="467"/>
      <c r="AY238" s="467"/>
      <c r="AZ238" s="467"/>
      <c r="BA238" s="467"/>
      <c r="BB238" s="467"/>
    </row>
    <row r="239" spans="1:347" s="70" customFormat="1" ht="11.25" customHeight="1" x14ac:dyDescent="0.2">
      <c r="A239" s="130"/>
      <c r="B239" s="70" t="s">
        <v>298</v>
      </c>
      <c r="E239" s="506"/>
      <c r="G239" s="90"/>
      <c r="H239" s="127"/>
      <c r="I239" s="128">
        <v>0</v>
      </c>
      <c r="J239" s="135">
        <v>0</v>
      </c>
      <c r="K239" s="135">
        <v>0</v>
      </c>
      <c r="L239" s="135">
        <v>0</v>
      </c>
      <c r="M239" s="135">
        <v>0</v>
      </c>
      <c r="N239" s="135">
        <v>0</v>
      </c>
      <c r="O239" s="135">
        <v>0</v>
      </c>
      <c r="P239" s="135">
        <v>0</v>
      </c>
      <c r="Q239" s="135">
        <v>0</v>
      </c>
      <c r="R239" s="135">
        <v>0</v>
      </c>
      <c r="S239" s="135">
        <v>0</v>
      </c>
      <c r="T239" s="135">
        <v>0</v>
      </c>
      <c r="U239" s="135">
        <v>0</v>
      </c>
      <c r="V239" s="135">
        <v>0</v>
      </c>
      <c r="W239" s="135">
        <v>0</v>
      </c>
      <c r="X239" s="135">
        <v>0</v>
      </c>
      <c r="Y239" s="135">
        <v>0</v>
      </c>
      <c r="Z239" s="135">
        <v>0</v>
      </c>
      <c r="AA239" s="135">
        <v>0</v>
      </c>
      <c r="AB239" s="135">
        <v>0</v>
      </c>
      <c r="AC239" s="135">
        <v>0</v>
      </c>
      <c r="AD239" s="135">
        <v>0</v>
      </c>
      <c r="AE239" s="135">
        <v>0</v>
      </c>
      <c r="AF239" s="135">
        <v>0</v>
      </c>
      <c r="AG239" s="135">
        <v>0</v>
      </c>
      <c r="AH239" s="135">
        <v>0</v>
      </c>
      <c r="AI239" s="135">
        <v>0</v>
      </c>
      <c r="AJ239" s="135">
        <v>0</v>
      </c>
      <c r="AK239" s="135">
        <v>0</v>
      </c>
      <c r="AL239" s="135">
        <v>0</v>
      </c>
      <c r="AM239" s="135">
        <v>0</v>
      </c>
      <c r="AN239" s="135">
        <v>0</v>
      </c>
      <c r="AO239" s="135">
        <v>0</v>
      </c>
      <c r="AP239" s="135">
        <v>0</v>
      </c>
      <c r="AQ239" s="135">
        <v>0</v>
      </c>
      <c r="AR239" s="135">
        <v>0</v>
      </c>
      <c r="AS239" s="135">
        <v>0</v>
      </c>
      <c r="AT239" s="135">
        <v>0</v>
      </c>
      <c r="AU239" s="135">
        <v>0</v>
      </c>
      <c r="AV239" s="135">
        <v>0</v>
      </c>
      <c r="AW239" s="135">
        <v>0</v>
      </c>
      <c r="AY239" s="71"/>
      <c r="AZ239" s="71"/>
      <c r="BA239" s="71"/>
      <c r="BB239" s="71">
        <v>0</v>
      </c>
    </row>
    <row r="240" spans="1:347" s="70" customFormat="1" ht="11.25" customHeight="1" x14ac:dyDescent="0.2">
      <c r="A240" s="130"/>
      <c r="B240" s="91" t="s">
        <v>288</v>
      </c>
      <c r="C240" s="91"/>
      <c r="D240" s="91"/>
      <c r="E240" s="509"/>
      <c r="F240" s="91"/>
      <c r="G240" s="95"/>
      <c r="H240" s="468"/>
      <c r="I240" s="469"/>
      <c r="J240" s="469"/>
      <c r="K240" s="469"/>
      <c r="L240" s="469"/>
      <c r="M240" s="469"/>
      <c r="N240" s="469"/>
      <c r="O240" s="469"/>
      <c r="P240" s="469"/>
      <c r="Q240" s="469"/>
      <c r="R240" s="469"/>
      <c r="S240" s="469"/>
      <c r="T240" s="469"/>
      <c r="U240" s="469"/>
      <c r="V240" s="469"/>
      <c r="W240" s="469"/>
      <c r="X240" s="469"/>
      <c r="Y240" s="469"/>
      <c r="Z240" s="469"/>
      <c r="AA240" s="469"/>
      <c r="AB240" s="469"/>
      <c r="AC240" s="469"/>
      <c r="AD240" s="469"/>
      <c r="AE240" s="469"/>
      <c r="AF240" s="469"/>
      <c r="AG240" s="469"/>
      <c r="AH240" s="469"/>
      <c r="AI240" s="469"/>
      <c r="AJ240" s="469"/>
      <c r="AK240" s="469"/>
      <c r="AL240" s="469"/>
      <c r="AM240" s="469"/>
      <c r="AN240" s="469"/>
      <c r="AO240" s="469"/>
      <c r="AP240" s="469"/>
      <c r="AQ240" s="469"/>
      <c r="AR240" s="469"/>
      <c r="AS240" s="469"/>
      <c r="AT240" s="469"/>
      <c r="AU240" s="469"/>
      <c r="AV240" s="469"/>
      <c r="AW240" s="469"/>
      <c r="AY240" s="71"/>
      <c r="AZ240" s="71"/>
      <c r="BA240" s="71"/>
      <c r="BB240" s="71"/>
    </row>
    <row r="241" spans="1:347" s="70" customFormat="1" ht="11.25" customHeight="1" x14ac:dyDescent="0.2">
      <c r="A241" s="130"/>
      <c r="B241" s="470" t="s">
        <v>289</v>
      </c>
      <c r="C241" s="470"/>
      <c r="D241" s="470"/>
      <c r="E241" s="510"/>
      <c r="F241" s="470"/>
      <c r="G241" s="471"/>
      <c r="H241" s="472">
        <v>0</v>
      </c>
      <c r="I241" s="473">
        <v>0</v>
      </c>
      <c r="J241" s="473">
        <v>0</v>
      </c>
      <c r="K241" s="473">
        <v>0</v>
      </c>
      <c r="L241" s="473">
        <v>0</v>
      </c>
      <c r="M241" s="473">
        <v>0</v>
      </c>
      <c r="N241" s="473">
        <v>0</v>
      </c>
      <c r="O241" s="473">
        <v>0</v>
      </c>
      <c r="P241" s="473">
        <v>0</v>
      </c>
      <c r="Q241" s="473">
        <v>0</v>
      </c>
      <c r="R241" s="473">
        <v>0</v>
      </c>
      <c r="S241" s="473">
        <v>0</v>
      </c>
      <c r="T241" s="473">
        <v>0</v>
      </c>
      <c r="U241" s="473">
        <v>0</v>
      </c>
      <c r="V241" s="473">
        <v>0</v>
      </c>
      <c r="W241" s="473">
        <v>0</v>
      </c>
      <c r="X241" s="473">
        <v>0</v>
      </c>
      <c r="Y241" s="473">
        <v>0</v>
      </c>
      <c r="Z241" s="473">
        <v>0</v>
      </c>
      <c r="AA241" s="473">
        <v>0</v>
      </c>
      <c r="AB241" s="473">
        <v>0</v>
      </c>
      <c r="AC241" s="473">
        <v>0</v>
      </c>
      <c r="AD241" s="473">
        <v>0</v>
      </c>
      <c r="AE241" s="473">
        <v>0</v>
      </c>
      <c r="AF241" s="473">
        <v>0</v>
      </c>
      <c r="AG241" s="473">
        <v>0</v>
      </c>
      <c r="AH241" s="473">
        <v>0</v>
      </c>
      <c r="AI241" s="473">
        <v>0</v>
      </c>
      <c r="AJ241" s="473">
        <v>0</v>
      </c>
      <c r="AK241" s="473">
        <v>0</v>
      </c>
      <c r="AL241" s="473">
        <v>0</v>
      </c>
      <c r="AM241" s="473">
        <v>0</v>
      </c>
      <c r="AN241" s="473">
        <v>0</v>
      </c>
      <c r="AO241" s="473">
        <v>0</v>
      </c>
      <c r="AP241" s="473">
        <v>0</v>
      </c>
      <c r="AQ241" s="473">
        <v>0</v>
      </c>
      <c r="AR241" s="473">
        <v>0</v>
      </c>
      <c r="AS241" s="473">
        <v>0</v>
      </c>
      <c r="AT241" s="473">
        <v>0</v>
      </c>
      <c r="AU241" s="473">
        <v>0</v>
      </c>
      <c r="AV241" s="473">
        <v>0</v>
      </c>
      <c r="AW241" s="473">
        <v>0</v>
      </c>
      <c r="AY241" s="71"/>
      <c r="AZ241" s="71"/>
      <c r="BA241" s="71"/>
      <c r="BB241" s="71"/>
    </row>
    <row r="242" spans="1:347" x14ac:dyDescent="0.25">
      <c r="A242" s="131"/>
      <c r="B242" s="91" t="s">
        <v>290</v>
      </c>
      <c r="C242" s="91"/>
      <c r="D242" s="91"/>
      <c r="E242" s="509"/>
      <c r="F242" s="91"/>
      <c r="G242" s="95"/>
      <c r="H242" s="474" t="s">
        <v>294</v>
      </c>
      <c r="I242" s="376" t="s">
        <v>294</v>
      </c>
      <c r="J242" s="376" t="s">
        <v>294</v>
      </c>
      <c r="K242" s="376" t="s">
        <v>294</v>
      </c>
      <c r="L242" s="376" t="s">
        <v>294</v>
      </c>
      <c r="M242" s="376" t="s">
        <v>294</v>
      </c>
      <c r="N242" s="376" t="s">
        <v>294</v>
      </c>
      <c r="O242" s="376" t="s">
        <v>294</v>
      </c>
      <c r="P242" s="376" t="s">
        <v>294</v>
      </c>
      <c r="Q242" s="376" t="s">
        <v>294</v>
      </c>
      <c r="R242" s="376" t="s">
        <v>294</v>
      </c>
      <c r="S242" s="376" t="s">
        <v>294</v>
      </c>
      <c r="T242" s="376" t="s">
        <v>294</v>
      </c>
      <c r="U242" s="376" t="s">
        <v>294</v>
      </c>
      <c r="V242" s="376" t="s">
        <v>294</v>
      </c>
      <c r="W242" s="376" t="s">
        <v>294</v>
      </c>
      <c r="X242" s="376" t="s">
        <v>294</v>
      </c>
      <c r="Y242" s="376" t="s">
        <v>294</v>
      </c>
      <c r="Z242" s="376" t="s">
        <v>294</v>
      </c>
      <c r="AA242" s="376" t="s">
        <v>294</v>
      </c>
      <c r="AB242" s="376" t="s">
        <v>294</v>
      </c>
      <c r="AC242" s="376" t="s">
        <v>294</v>
      </c>
      <c r="AD242" s="376" t="s">
        <v>294</v>
      </c>
      <c r="AE242" s="376" t="s">
        <v>294</v>
      </c>
      <c r="AF242" s="376" t="s">
        <v>294</v>
      </c>
      <c r="AG242" s="376" t="s">
        <v>294</v>
      </c>
      <c r="AH242" s="376" t="s">
        <v>294</v>
      </c>
      <c r="AI242" s="376" t="s">
        <v>294</v>
      </c>
      <c r="AJ242" s="376" t="s">
        <v>294</v>
      </c>
      <c r="AK242" s="376" t="s">
        <v>294</v>
      </c>
      <c r="AL242" s="376" t="s">
        <v>294</v>
      </c>
      <c r="AM242" s="376" t="s">
        <v>294</v>
      </c>
      <c r="AN242" s="376" t="s">
        <v>294</v>
      </c>
      <c r="AO242" s="376" t="s">
        <v>294</v>
      </c>
      <c r="AP242" s="376" t="s">
        <v>294</v>
      </c>
      <c r="AQ242" s="376" t="s">
        <v>294</v>
      </c>
      <c r="AR242" s="376" t="s">
        <v>294</v>
      </c>
      <c r="AS242" s="376" t="s">
        <v>294</v>
      </c>
      <c r="AT242" s="376" t="s">
        <v>294</v>
      </c>
      <c r="AU242" s="376" t="s">
        <v>294</v>
      </c>
      <c r="AV242" s="376" t="s">
        <v>294</v>
      </c>
      <c r="AW242" s="376" t="s">
        <v>294</v>
      </c>
      <c r="AX242" s="70"/>
      <c r="AY242" s="70"/>
      <c r="AZ242" s="70"/>
      <c r="BA242" s="70"/>
      <c r="BB242" s="70"/>
      <c r="BC242" s="70"/>
      <c r="BD242" s="70"/>
      <c r="BE242" s="70"/>
      <c r="BF242" s="70"/>
      <c r="BG242" s="70"/>
      <c r="BH242" s="70"/>
      <c r="BI242" s="70"/>
      <c r="BJ242" s="70"/>
      <c r="BK242" s="70"/>
      <c r="BL242" s="70"/>
      <c r="BM242" s="70"/>
      <c r="BN242" s="70"/>
      <c r="BO242" s="70"/>
      <c r="BP242" s="70"/>
      <c r="BQ242" s="70"/>
      <c r="BR242" s="70"/>
      <c r="BS242" s="70"/>
      <c r="BT242" s="70"/>
      <c r="BU242" s="70"/>
      <c r="BV242" s="70"/>
      <c r="BW242" s="70"/>
      <c r="BX242" s="70"/>
      <c r="BY242" s="70"/>
      <c r="BZ242" s="70"/>
      <c r="CA242" s="70"/>
      <c r="CB242" s="70"/>
      <c r="CC242" s="70"/>
      <c r="CD242" s="70"/>
      <c r="CE242" s="70"/>
      <c r="CF242" s="70"/>
      <c r="CG242" s="70"/>
      <c r="CH242" s="70"/>
      <c r="CI242" s="70"/>
      <c r="CJ242" s="70"/>
      <c r="CK242" s="70"/>
      <c r="CL242" s="70"/>
      <c r="CM242" s="70"/>
      <c r="CN242" s="70"/>
      <c r="CO242" s="70"/>
      <c r="CP242" s="70"/>
      <c r="CQ242" s="70"/>
      <c r="CR242" s="70"/>
      <c r="CS242" s="70"/>
      <c r="CT242" s="70"/>
      <c r="CU242" s="70"/>
      <c r="CV242" s="70"/>
      <c r="CW242" s="70"/>
      <c r="CX242" s="70"/>
      <c r="CY242" s="70"/>
      <c r="CZ242" s="70"/>
      <c r="DA242" s="70"/>
      <c r="DB242" s="70"/>
      <c r="DC242" s="70"/>
      <c r="DD242" s="70"/>
      <c r="DE242" s="70"/>
      <c r="DF242" s="70"/>
      <c r="DG242" s="70"/>
      <c r="DH242" s="70"/>
      <c r="DI242" s="70"/>
      <c r="DJ242" s="70"/>
      <c r="DK242" s="70"/>
      <c r="DL242" s="70"/>
      <c r="DM242" s="70"/>
      <c r="DN242" s="70"/>
      <c r="DO242" s="70"/>
      <c r="DP242" s="70"/>
      <c r="DQ242" s="70"/>
      <c r="DR242" s="70"/>
      <c r="DS242" s="70"/>
      <c r="DT242" s="70"/>
      <c r="DU242" s="70"/>
      <c r="DV242" s="70"/>
      <c r="DW242" s="70"/>
      <c r="DX242" s="70"/>
      <c r="DY242" s="70"/>
      <c r="DZ242" s="70"/>
      <c r="EA242" s="70"/>
      <c r="EB242" s="70"/>
      <c r="EC242" s="70"/>
      <c r="ED242" s="70"/>
      <c r="EE242" s="70"/>
      <c r="EF242" s="70"/>
      <c r="EG242" s="70"/>
      <c r="EH242" s="70"/>
      <c r="EI242" s="70"/>
      <c r="EJ242" s="70"/>
      <c r="EK242" s="70"/>
      <c r="EL242" s="70"/>
      <c r="EM242" s="70"/>
      <c r="EN242" s="70"/>
      <c r="EO242" s="70"/>
      <c r="EP242" s="70"/>
      <c r="EQ242" s="70"/>
      <c r="ER242" s="70"/>
      <c r="ES242" s="70"/>
      <c r="ET242" s="70"/>
      <c r="EU242" s="70"/>
      <c r="EV242" s="70"/>
      <c r="EW242" s="70"/>
      <c r="EX242" s="70"/>
      <c r="EY242" s="70"/>
      <c r="EZ242" s="70"/>
      <c r="FA242" s="70"/>
      <c r="FB242" s="70"/>
      <c r="FC242" s="70"/>
      <c r="FD242" s="70"/>
      <c r="FE242" s="70"/>
      <c r="FF242" s="70"/>
      <c r="FG242" s="70"/>
      <c r="FH242" s="70"/>
      <c r="FI242" s="70"/>
      <c r="FJ242" s="70"/>
      <c r="FK242" s="70"/>
      <c r="FL242" s="70"/>
      <c r="FM242" s="70"/>
      <c r="FN242" s="70"/>
      <c r="FO242" s="70"/>
      <c r="FP242" s="70"/>
      <c r="FQ242" s="70"/>
      <c r="FR242" s="70"/>
      <c r="FS242" s="70"/>
      <c r="FT242" s="70"/>
      <c r="FU242" s="70"/>
      <c r="FV242" s="70"/>
      <c r="FW242" s="70"/>
      <c r="FX242" s="70"/>
      <c r="FY242" s="70"/>
      <c r="FZ242" s="70"/>
      <c r="GA242" s="70"/>
      <c r="GB242" s="70"/>
      <c r="GC242" s="70"/>
      <c r="GD242" s="70"/>
      <c r="GE242" s="70"/>
      <c r="GF242" s="70"/>
      <c r="GG242" s="70"/>
      <c r="GH242" s="70"/>
      <c r="GI242" s="70"/>
      <c r="GJ242" s="70"/>
      <c r="GK242" s="70"/>
      <c r="GL242" s="70"/>
      <c r="GM242" s="70"/>
      <c r="GN242" s="70"/>
      <c r="GO242" s="70"/>
      <c r="GP242" s="70"/>
      <c r="GQ242" s="70"/>
      <c r="GR242" s="70"/>
      <c r="GS242" s="70"/>
      <c r="GT242" s="70"/>
      <c r="GU242" s="70"/>
      <c r="GV242" s="70"/>
      <c r="GW242" s="70"/>
      <c r="GX242" s="70"/>
      <c r="GY242" s="70"/>
      <c r="GZ242" s="70"/>
      <c r="HA242" s="70"/>
      <c r="HB242" s="70"/>
      <c r="HC242" s="70"/>
      <c r="HD242" s="70"/>
      <c r="HE242" s="70"/>
      <c r="HF242" s="70"/>
      <c r="HG242" s="70"/>
      <c r="HH242" s="70"/>
      <c r="HI242" s="70"/>
      <c r="HJ242" s="70"/>
      <c r="HK242" s="70"/>
      <c r="HL242" s="70"/>
      <c r="HM242" s="70"/>
      <c r="HN242" s="70"/>
      <c r="HO242" s="70"/>
      <c r="HP242" s="70"/>
      <c r="HQ242" s="70"/>
      <c r="HR242" s="70"/>
      <c r="HS242" s="70"/>
      <c r="HT242" s="70"/>
      <c r="HU242" s="70"/>
      <c r="HV242" s="70"/>
      <c r="HW242" s="70"/>
      <c r="HX242" s="70"/>
      <c r="HY242" s="70"/>
      <c r="HZ242" s="70"/>
      <c r="IA242" s="70"/>
      <c r="IB242" s="70"/>
      <c r="IC242" s="70"/>
      <c r="ID242" s="70"/>
      <c r="IE242" s="70"/>
      <c r="IF242" s="70"/>
      <c r="IG242" s="70"/>
      <c r="IH242" s="70"/>
      <c r="II242" s="70"/>
      <c r="IJ242" s="70"/>
      <c r="IK242" s="70"/>
      <c r="IL242" s="70"/>
      <c r="IM242" s="70"/>
      <c r="IN242" s="70"/>
      <c r="IO242" s="70"/>
      <c r="IP242" s="70"/>
      <c r="IQ242" s="70"/>
      <c r="IR242" s="70"/>
      <c r="IS242" s="70"/>
      <c r="IT242" s="70"/>
      <c r="IU242" s="70"/>
      <c r="IV242" s="70"/>
      <c r="IW242" s="70"/>
      <c r="IX242" s="70"/>
      <c r="IY242" s="70"/>
      <c r="IZ242" s="70"/>
      <c r="JA242" s="70"/>
      <c r="JB242" s="70"/>
      <c r="JC242" s="70"/>
      <c r="JD242" s="70"/>
      <c r="JE242" s="70"/>
      <c r="JF242" s="70"/>
      <c r="JG242" s="70"/>
      <c r="JH242" s="70"/>
      <c r="JI242" s="70"/>
      <c r="JJ242" s="70"/>
      <c r="JK242" s="70"/>
      <c r="JL242" s="70"/>
      <c r="JM242" s="70"/>
      <c r="JN242" s="70"/>
      <c r="JO242" s="70"/>
      <c r="JP242" s="70"/>
      <c r="JQ242" s="70"/>
      <c r="JR242" s="70"/>
      <c r="JS242" s="70"/>
      <c r="JT242" s="70"/>
      <c r="JU242" s="70"/>
      <c r="JV242" s="70"/>
      <c r="JW242" s="70"/>
      <c r="JX242" s="70"/>
      <c r="JY242" s="70"/>
      <c r="JZ242" s="70"/>
      <c r="KA242" s="70"/>
      <c r="KB242" s="70"/>
      <c r="KC242" s="70"/>
      <c r="KD242" s="70"/>
      <c r="KE242" s="70"/>
      <c r="KF242" s="70"/>
      <c r="KG242" s="70"/>
      <c r="KH242" s="70"/>
      <c r="KI242" s="70"/>
      <c r="KJ242" s="70"/>
      <c r="KK242" s="70"/>
      <c r="KL242" s="70"/>
      <c r="KM242" s="70"/>
      <c r="KN242" s="70"/>
      <c r="KO242" s="70"/>
      <c r="KP242" s="70"/>
      <c r="KQ242" s="70"/>
      <c r="KR242" s="70"/>
      <c r="KS242" s="70"/>
      <c r="KT242" s="70"/>
      <c r="KU242" s="70"/>
      <c r="KV242" s="70"/>
      <c r="KW242" s="70"/>
      <c r="KX242" s="70"/>
      <c r="KY242" s="70"/>
      <c r="KZ242" s="70"/>
      <c r="LA242" s="70"/>
      <c r="LB242" s="70"/>
      <c r="LC242" s="70"/>
      <c r="LD242" s="70"/>
      <c r="LE242" s="70"/>
      <c r="LF242" s="70"/>
      <c r="LG242" s="70"/>
      <c r="LH242" s="70"/>
      <c r="LI242" s="70"/>
      <c r="LJ242" s="70"/>
      <c r="LK242" s="70"/>
      <c r="LL242" s="70"/>
      <c r="LM242" s="70"/>
      <c r="LN242" s="70"/>
      <c r="LO242" s="70"/>
      <c r="LP242" s="70"/>
      <c r="LQ242" s="70"/>
      <c r="LR242" s="70"/>
      <c r="LS242" s="70"/>
      <c r="LT242" s="70"/>
      <c r="LU242" s="70"/>
      <c r="LV242" s="70"/>
      <c r="LW242" s="70"/>
      <c r="LX242" s="70"/>
      <c r="LY242" s="70"/>
      <c r="LZ242" s="70"/>
      <c r="MA242" s="70"/>
      <c r="MB242" s="70"/>
      <c r="MC242" s="70"/>
      <c r="MD242" s="70"/>
      <c r="ME242" s="70"/>
      <c r="MF242" s="70"/>
      <c r="MG242" s="70"/>
      <c r="MH242" s="70"/>
      <c r="MI242" s="70"/>
    </row>
    <row r="243" spans="1:347" x14ac:dyDescent="0.25">
      <c r="A243" s="131"/>
      <c r="B243" s="70"/>
      <c r="C243" s="70"/>
      <c r="D243" s="70"/>
      <c r="E243" s="511"/>
      <c r="F243" s="70"/>
      <c r="G243" s="90"/>
      <c r="H243" s="129"/>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0"/>
      <c r="AY243" s="70"/>
      <c r="AZ243" s="70"/>
      <c r="BA243" s="70"/>
      <c r="BB243" s="70"/>
      <c r="BC243" s="70"/>
      <c r="BD243" s="70"/>
      <c r="BE243" s="70"/>
      <c r="BF243" s="70"/>
      <c r="BG243" s="70"/>
      <c r="BH243" s="70"/>
      <c r="BI243" s="70"/>
      <c r="BJ243" s="70"/>
      <c r="BK243" s="70"/>
      <c r="BL243" s="70"/>
      <c r="BM243" s="70"/>
      <c r="BN243" s="70"/>
      <c r="BO243" s="70"/>
      <c r="BP243" s="70"/>
      <c r="BQ243" s="70"/>
      <c r="BR243" s="70"/>
      <c r="BS243" s="70"/>
      <c r="BT243" s="70"/>
      <c r="BU243" s="70"/>
      <c r="BV243" s="70"/>
      <c r="BW243" s="70"/>
      <c r="BX243" s="70"/>
      <c r="BY243" s="70"/>
      <c r="BZ243" s="70"/>
      <c r="CA243" s="70"/>
      <c r="CB243" s="70"/>
      <c r="CC243" s="70"/>
      <c r="CD243" s="70"/>
      <c r="CE243" s="70"/>
      <c r="CF243" s="70"/>
      <c r="CG243" s="70"/>
      <c r="CH243" s="70"/>
      <c r="CI243" s="70"/>
      <c r="CJ243" s="70"/>
      <c r="CK243" s="70"/>
      <c r="CL243" s="70"/>
      <c r="CM243" s="70"/>
      <c r="CN243" s="70"/>
      <c r="CO243" s="70"/>
      <c r="CP243" s="70"/>
      <c r="CQ243" s="70"/>
      <c r="CR243" s="70"/>
      <c r="CS243" s="70"/>
      <c r="CT243" s="70"/>
      <c r="CU243" s="70"/>
      <c r="CV243" s="70"/>
      <c r="CW243" s="70"/>
      <c r="CX243" s="70"/>
      <c r="CY243" s="70"/>
      <c r="CZ243" s="70"/>
      <c r="DA243" s="70"/>
      <c r="DB243" s="70"/>
      <c r="DC243" s="70"/>
      <c r="DD243" s="70"/>
      <c r="DE243" s="70"/>
      <c r="DF243" s="70"/>
      <c r="DG243" s="70"/>
      <c r="DH243" s="70"/>
      <c r="DI243" s="70"/>
      <c r="DJ243" s="70"/>
      <c r="DK243" s="70"/>
      <c r="DL243" s="70"/>
      <c r="DM243" s="70"/>
      <c r="DN243" s="70"/>
      <c r="DO243" s="70"/>
      <c r="DP243" s="70"/>
      <c r="DQ243" s="70"/>
      <c r="DR243" s="70"/>
      <c r="DS243" s="70"/>
      <c r="DT243" s="70"/>
      <c r="DU243" s="70"/>
      <c r="DV243" s="70"/>
      <c r="DW243" s="70"/>
      <c r="DX243" s="70"/>
      <c r="DY243" s="70"/>
      <c r="DZ243" s="70"/>
      <c r="EA243" s="70"/>
      <c r="EB243" s="70"/>
      <c r="EC243" s="70"/>
      <c r="ED243" s="70"/>
      <c r="EE243" s="70"/>
      <c r="EF243" s="70"/>
      <c r="EG243" s="70"/>
      <c r="EH243" s="70"/>
      <c r="EI243" s="70"/>
      <c r="EJ243" s="70"/>
      <c r="EK243" s="70"/>
      <c r="EL243" s="70"/>
      <c r="EM243" s="70"/>
      <c r="EN243" s="70"/>
      <c r="EO243" s="70"/>
      <c r="EP243" s="70"/>
      <c r="EQ243" s="70"/>
      <c r="ER243" s="70"/>
      <c r="ES243" s="70"/>
      <c r="ET243" s="70"/>
      <c r="EU243" s="70"/>
      <c r="EV243" s="70"/>
      <c r="EW243" s="70"/>
      <c r="EX243" s="70"/>
      <c r="EY243" s="70"/>
      <c r="EZ243" s="70"/>
      <c r="FA243" s="70"/>
      <c r="FB243" s="70"/>
      <c r="FC243" s="70"/>
      <c r="FD243" s="70"/>
      <c r="FE243" s="70"/>
      <c r="FF243" s="70"/>
      <c r="FG243" s="70"/>
      <c r="FH243" s="70"/>
      <c r="FI243" s="70"/>
      <c r="FJ243" s="70"/>
      <c r="FK243" s="70"/>
      <c r="FL243" s="70"/>
      <c r="FM243" s="70"/>
      <c r="FN243" s="70"/>
      <c r="FO243" s="70"/>
      <c r="FP243" s="70"/>
      <c r="FQ243" s="70"/>
      <c r="FR243" s="70"/>
      <c r="FS243" s="70"/>
      <c r="FT243" s="70"/>
      <c r="FU243" s="70"/>
      <c r="FV243" s="70"/>
      <c r="FW243" s="70"/>
      <c r="FX243" s="70"/>
      <c r="FY243" s="70"/>
      <c r="FZ243" s="70"/>
      <c r="GA243" s="70"/>
      <c r="GB243" s="70"/>
      <c r="GC243" s="70"/>
      <c r="GD243" s="70"/>
      <c r="GE243" s="70"/>
      <c r="GF243" s="70"/>
      <c r="GG243" s="70"/>
      <c r="GH243" s="70"/>
      <c r="GI243" s="70"/>
      <c r="GJ243" s="70"/>
      <c r="GK243" s="70"/>
      <c r="GL243" s="70"/>
      <c r="GM243" s="70"/>
      <c r="GN243" s="70"/>
      <c r="GO243" s="70"/>
      <c r="GP243" s="70"/>
      <c r="GQ243" s="70"/>
      <c r="GR243" s="70"/>
      <c r="GS243" s="70"/>
      <c r="GT243" s="70"/>
      <c r="GU243" s="70"/>
      <c r="GV243" s="70"/>
      <c r="GW243" s="70"/>
      <c r="GX243" s="70"/>
      <c r="GY243" s="70"/>
      <c r="GZ243" s="70"/>
      <c r="HA243" s="70"/>
      <c r="HB243" s="70"/>
      <c r="HC243" s="70"/>
      <c r="HD243" s="70"/>
      <c r="HE243" s="70"/>
      <c r="HF243" s="70"/>
      <c r="HG243" s="70"/>
      <c r="HH243" s="70"/>
      <c r="HI243" s="70"/>
      <c r="HJ243" s="70"/>
      <c r="HK243" s="70"/>
      <c r="HL243" s="70"/>
      <c r="HM243" s="70"/>
      <c r="HN243" s="70"/>
      <c r="HO243" s="70"/>
      <c r="HP243" s="70"/>
      <c r="HQ243" s="70"/>
      <c r="HR243" s="70"/>
      <c r="HS243" s="70"/>
      <c r="HT243" s="70"/>
      <c r="HU243" s="70"/>
      <c r="HV243" s="70"/>
      <c r="HW243" s="70"/>
      <c r="HX243" s="70"/>
      <c r="HY243" s="70"/>
      <c r="HZ243" s="70"/>
      <c r="IA243" s="70"/>
      <c r="IB243" s="70"/>
      <c r="IC243" s="70"/>
      <c r="ID243" s="70"/>
      <c r="IE243" s="70"/>
      <c r="IF243" s="70"/>
      <c r="IG243" s="70"/>
      <c r="IH243" s="70"/>
      <c r="II243" s="70"/>
      <c r="IJ243" s="70"/>
      <c r="IK243" s="70"/>
      <c r="IL243" s="70"/>
      <c r="IM243" s="70"/>
      <c r="IN243" s="70"/>
      <c r="IO243" s="70"/>
      <c r="IP243" s="70"/>
      <c r="IQ243" s="70"/>
      <c r="IR243" s="70"/>
      <c r="IS243" s="70"/>
      <c r="IT243" s="70"/>
      <c r="IU243" s="70"/>
      <c r="IV243" s="70"/>
      <c r="IW243" s="70"/>
      <c r="IX243" s="70"/>
      <c r="IY243" s="70"/>
      <c r="IZ243" s="70"/>
      <c r="JA243" s="70"/>
      <c r="JB243" s="70"/>
      <c r="JC243" s="70"/>
      <c r="JD243" s="70"/>
      <c r="JE243" s="70"/>
      <c r="JF243" s="70"/>
      <c r="JG243" s="70"/>
      <c r="JH243" s="70"/>
      <c r="JI243" s="70"/>
      <c r="JJ243" s="70"/>
      <c r="JK243" s="70"/>
      <c r="JL243" s="70"/>
      <c r="JM243" s="70"/>
      <c r="JN243" s="70"/>
      <c r="JO243" s="70"/>
      <c r="JP243" s="70"/>
      <c r="JQ243" s="70"/>
      <c r="JR243" s="70"/>
      <c r="JS243" s="70"/>
      <c r="JT243" s="70"/>
      <c r="JU243" s="70"/>
      <c r="JV243" s="70"/>
      <c r="JW243" s="70"/>
      <c r="JX243" s="70"/>
      <c r="JY243" s="70"/>
      <c r="JZ243" s="70"/>
      <c r="KA243" s="70"/>
      <c r="KB243" s="70"/>
      <c r="KC243" s="70"/>
      <c r="KD243" s="70"/>
      <c r="KE243" s="70"/>
      <c r="KF243" s="70"/>
      <c r="KG243" s="70"/>
      <c r="KH243" s="70"/>
      <c r="KI243" s="70"/>
      <c r="KJ243" s="70"/>
      <c r="KK243" s="70"/>
      <c r="KL243" s="70"/>
      <c r="KM243" s="70"/>
      <c r="KN243" s="70"/>
      <c r="KO243" s="70"/>
      <c r="KP243" s="70"/>
      <c r="KQ243" s="70"/>
      <c r="KR243" s="70"/>
      <c r="KS243" s="70"/>
      <c r="KT243" s="70"/>
      <c r="KU243" s="70"/>
      <c r="KV243" s="70"/>
      <c r="KW243" s="70"/>
      <c r="KX243" s="70"/>
      <c r="KY243" s="70"/>
      <c r="KZ243" s="70"/>
      <c r="LA243" s="70"/>
      <c r="LB243" s="70"/>
      <c r="LC243" s="70"/>
      <c r="LD243" s="70"/>
      <c r="LE243" s="70"/>
      <c r="LF243" s="70"/>
      <c r="LG243" s="70"/>
      <c r="LH243" s="70"/>
      <c r="LI243" s="70"/>
      <c r="LJ243" s="70"/>
      <c r="LK243" s="70"/>
      <c r="LL243" s="70"/>
      <c r="LM243" s="70"/>
      <c r="LN243" s="70"/>
      <c r="LO243" s="70"/>
      <c r="LP243" s="70"/>
      <c r="LQ243" s="70"/>
      <c r="LR243" s="70"/>
      <c r="LS243" s="70"/>
      <c r="LT243" s="70"/>
      <c r="LU243" s="70"/>
      <c r="LV243" s="70"/>
      <c r="LW243" s="70"/>
      <c r="LX243" s="70"/>
      <c r="LY243" s="70"/>
      <c r="LZ243" s="70"/>
      <c r="MA243" s="70"/>
      <c r="MB243" s="70"/>
      <c r="MC243" s="70"/>
      <c r="MD243" s="70"/>
      <c r="ME243" s="70"/>
      <c r="MF243" s="70"/>
      <c r="MG243" s="70"/>
      <c r="MH243" s="70"/>
      <c r="MI243" s="70"/>
    </row>
    <row r="244" spans="1:347" s="70" customFormat="1" ht="11.25" customHeight="1" x14ac:dyDescent="0.2">
      <c r="A244" s="130"/>
      <c r="B244" s="68" t="s">
        <v>299</v>
      </c>
      <c r="C244" s="461"/>
      <c r="D244" s="461"/>
      <c r="E244" s="512"/>
      <c r="F244" s="461"/>
      <c r="G244" s="462"/>
      <c r="H244" s="463"/>
      <c r="I244" s="464"/>
      <c r="J244" s="464"/>
      <c r="K244" s="464"/>
      <c r="L244" s="464"/>
      <c r="M244" s="464"/>
      <c r="N244" s="464"/>
      <c r="O244" s="464"/>
      <c r="P244" s="464"/>
      <c r="Q244" s="464"/>
      <c r="R244" s="464"/>
      <c r="S244" s="464"/>
      <c r="T244" s="464"/>
      <c r="U244" s="464"/>
      <c r="V244" s="464"/>
      <c r="W244" s="464"/>
      <c r="X244" s="464"/>
      <c r="Y244" s="464"/>
      <c r="Z244" s="464"/>
      <c r="AA244" s="464"/>
      <c r="AB244" s="464"/>
      <c r="AC244" s="464"/>
      <c r="AD244" s="464"/>
      <c r="AE244" s="464"/>
      <c r="AF244" s="464"/>
      <c r="AG244" s="464"/>
      <c r="AH244" s="464"/>
      <c r="AI244" s="464"/>
      <c r="AJ244" s="464"/>
      <c r="AK244" s="464"/>
      <c r="AL244" s="464"/>
      <c r="AM244" s="464"/>
      <c r="AN244" s="464"/>
      <c r="AO244" s="464"/>
      <c r="AP244" s="464"/>
      <c r="AQ244" s="464"/>
      <c r="AR244" s="464"/>
      <c r="AS244" s="464"/>
      <c r="AT244" s="464"/>
      <c r="AU244" s="464"/>
      <c r="AV244" s="464"/>
      <c r="AW244" s="464"/>
      <c r="AY244" s="464"/>
      <c r="AZ244" s="464"/>
      <c r="BA244" s="464"/>
      <c r="BB244" s="464"/>
      <c r="BD244" s="78"/>
      <c r="BE244" s="78"/>
    </row>
    <row r="245" spans="1:347" s="70" customFormat="1" ht="11.25" customHeight="1" x14ac:dyDescent="0.2">
      <c r="A245" s="130"/>
      <c r="B245" s="465" t="s">
        <v>287</v>
      </c>
      <c r="C245" s="466"/>
      <c r="D245" s="466"/>
      <c r="E245" s="513"/>
      <c r="F245" s="466"/>
      <c r="G245" s="466"/>
      <c r="H245" s="126"/>
      <c r="I245" s="467"/>
      <c r="J245" s="467"/>
      <c r="K245" s="467"/>
      <c r="L245" s="467"/>
      <c r="M245" s="467"/>
      <c r="N245" s="467"/>
      <c r="O245" s="467"/>
      <c r="P245" s="467"/>
      <c r="Q245" s="467"/>
      <c r="R245" s="467"/>
      <c r="S245" s="467"/>
      <c r="T245" s="467"/>
      <c r="U245" s="467"/>
      <c r="V245" s="467"/>
      <c r="W245" s="467"/>
      <c r="X245" s="467"/>
      <c r="Y245" s="467"/>
      <c r="Z245" s="467"/>
      <c r="AA245" s="467"/>
      <c r="AB245" s="467"/>
      <c r="AC245" s="467"/>
      <c r="AD245" s="467"/>
      <c r="AE245" s="467"/>
      <c r="AF245" s="467"/>
      <c r="AG245" s="467"/>
      <c r="AH245" s="467"/>
      <c r="AI245" s="467"/>
      <c r="AJ245" s="467"/>
      <c r="AK245" s="467"/>
      <c r="AL245" s="467"/>
      <c r="AM245" s="467"/>
      <c r="AN245" s="467"/>
      <c r="AO245" s="467"/>
      <c r="AP245" s="467"/>
      <c r="AQ245" s="467"/>
      <c r="AR245" s="467"/>
      <c r="AS245" s="467"/>
      <c r="AT245" s="467"/>
      <c r="AU245" s="467"/>
      <c r="AV245" s="467"/>
      <c r="AW245" s="467"/>
      <c r="AY245" s="467"/>
      <c r="AZ245" s="467"/>
      <c r="BA245" s="467"/>
      <c r="BB245" s="467"/>
      <c r="BD245" s="78"/>
      <c r="BE245" s="78"/>
    </row>
    <row r="246" spans="1:347" s="70" customFormat="1" ht="11.25" customHeight="1" x14ac:dyDescent="0.2">
      <c r="A246" s="130"/>
      <c r="B246" s="70" t="s">
        <v>299</v>
      </c>
      <c r="E246" s="506"/>
      <c r="G246" s="90"/>
      <c r="H246" s="127"/>
      <c r="I246" s="128">
        <v>0</v>
      </c>
      <c r="J246" s="135">
        <v>0</v>
      </c>
      <c r="K246" s="135">
        <v>0</v>
      </c>
      <c r="L246" s="135">
        <v>0</v>
      </c>
      <c r="M246" s="135">
        <v>0</v>
      </c>
      <c r="N246" s="135">
        <v>0</v>
      </c>
      <c r="O246" s="135">
        <v>0</v>
      </c>
      <c r="P246" s="135">
        <v>0</v>
      </c>
      <c r="Q246" s="135">
        <v>0</v>
      </c>
      <c r="R246" s="135">
        <v>0</v>
      </c>
      <c r="S246" s="135">
        <v>0</v>
      </c>
      <c r="T246" s="135">
        <v>0</v>
      </c>
      <c r="U246" s="135">
        <v>0</v>
      </c>
      <c r="V246" s="135">
        <v>0</v>
      </c>
      <c r="W246" s="135">
        <v>0</v>
      </c>
      <c r="X246" s="135">
        <v>0</v>
      </c>
      <c r="Y246" s="135">
        <v>0</v>
      </c>
      <c r="Z246" s="135">
        <v>0</v>
      </c>
      <c r="AA246" s="135">
        <v>0</v>
      </c>
      <c r="AB246" s="135">
        <v>0</v>
      </c>
      <c r="AC246" s="135">
        <v>0</v>
      </c>
      <c r="AD246" s="135">
        <v>0</v>
      </c>
      <c r="AE246" s="135">
        <v>0</v>
      </c>
      <c r="AF246" s="135">
        <v>0</v>
      </c>
      <c r="AG246" s="135">
        <v>0</v>
      </c>
      <c r="AH246" s="135">
        <v>0</v>
      </c>
      <c r="AI246" s="135">
        <v>0</v>
      </c>
      <c r="AJ246" s="135">
        <v>0</v>
      </c>
      <c r="AK246" s="135">
        <v>0</v>
      </c>
      <c r="AL246" s="135">
        <v>0</v>
      </c>
      <c r="AM246" s="135">
        <v>0</v>
      </c>
      <c r="AN246" s="135">
        <v>0</v>
      </c>
      <c r="AO246" s="135">
        <v>0</v>
      </c>
      <c r="AP246" s="135">
        <v>0</v>
      </c>
      <c r="AQ246" s="135">
        <v>0</v>
      </c>
      <c r="AR246" s="135">
        <v>0</v>
      </c>
      <c r="AS246" s="135">
        <v>0</v>
      </c>
      <c r="AT246" s="135">
        <v>0</v>
      </c>
      <c r="AU246" s="135">
        <v>0</v>
      </c>
      <c r="AV246" s="135">
        <v>0</v>
      </c>
      <c r="AW246" s="135">
        <v>0</v>
      </c>
      <c r="AY246" s="71"/>
      <c r="AZ246" s="71"/>
      <c r="BA246" s="71"/>
      <c r="BB246" s="71">
        <v>0</v>
      </c>
      <c r="BD246" s="78"/>
      <c r="BE246" s="78"/>
    </row>
    <row r="247" spans="1:347" s="70" customFormat="1" ht="11.25" customHeight="1" x14ac:dyDescent="0.2">
      <c r="A247" s="130"/>
      <c r="B247" s="91" t="s">
        <v>288</v>
      </c>
      <c r="C247" s="91"/>
      <c r="D247" s="91"/>
      <c r="E247" s="509"/>
      <c r="F247" s="91"/>
      <c r="G247" s="95"/>
      <c r="H247" s="468"/>
      <c r="I247" s="469"/>
      <c r="J247" s="469"/>
      <c r="K247" s="469"/>
      <c r="L247" s="469"/>
      <c r="M247" s="469"/>
      <c r="N247" s="469"/>
      <c r="O247" s="469"/>
      <c r="P247" s="469"/>
      <c r="Q247" s="469"/>
      <c r="R247" s="469"/>
      <c r="S247" s="469"/>
      <c r="T247" s="469"/>
      <c r="U247" s="469"/>
      <c r="V247" s="469"/>
      <c r="W247" s="469"/>
      <c r="X247" s="469"/>
      <c r="Y247" s="469"/>
      <c r="Z247" s="469"/>
      <c r="AA247" s="469"/>
      <c r="AB247" s="469"/>
      <c r="AC247" s="469"/>
      <c r="AD247" s="469"/>
      <c r="AE247" s="469"/>
      <c r="AF247" s="469"/>
      <c r="AG247" s="469"/>
      <c r="AH247" s="469"/>
      <c r="AI247" s="469"/>
      <c r="AJ247" s="469"/>
      <c r="AK247" s="469"/>
      <c r="AL247" s="469"/>
      <c r="AM247" s="469"/>
      <c r="AN247" s="469"/>
      <c r="AO247" s="469"/>
      <c r="AP247" s="469"/>
      <c r="AQ247" s="469"/>
      <c r="AR247" s="469"/>
      <c r="AS247" s="469"/>
      <c r="AT247" s="469"/>
      <c r="AU247" s="469"/>
      <c r="AV247" s="469"/>
      <c r="AW247" s="469"/>
      <c r="AY247" s="71"/>
      <c r="AZ247" s="71"/>
      <c r="BA247" s="71"/>
      <c r="BB247" s="71"/>
      <c r="BD247" s="78"/>
      <c r="BE247" s="78"/>
    </row>
    <row r="248" spans="1:347" s="70" customFormat="1" ht="11.25" customHeight="1" x14ac:dyDescent="0.2">
      <c r="A248" s="130"/>
      <c r="B248" s="470" t="s">
        <v>289</v>
      </c>
      <c r="C248" s="470"/>
      <c r="D248" s="470"/>
      <c r="E248" s="510"/>
      <c r="F248" s="470"/>
      <c r="G248" s="471"/>
      <c r="H248" s="472">
        <v>0</v>
      </c>
      <c r="I248" s="473">
        <v>0</v>
      </c>
      <c r="J248" s="473">
        <v>0</v>
      </c>
      <c r="K248" s="473">
        <v>0</v>
      </c>
      <c r="L248" s="473">
        <v>0</v>
      </c>
      <c r="M248" s="473">
        <v>0</v>
      </c>
      <c r="N248" s="473">
        <v>0</v>
      </c>
      <c r="O248" s="473">
        <v>0</v>
      </c>
      <c r="P248" s="473">
        <v>0</v>
      </c>
      <c r="Q248" s="473">
        <v>0</v>
      </c>
      <c r="R248" s="473">
        <v>0</v>
      </c>
      <c r="S248" s="473">
        <v>0</v>
      </c>
      <c r="T248" s="473">
        <v>0</v>
      </c>
      <c r="U248" s="473">
        <v>0</v>
      </c>
      <c r="V248" s="473">
        <v>0</v>
      </c>
      <c r="W248" s="473">
        <v>0</v>
      </c>
      <c r="X248" s="473">
        <v>0</v>
      </c>
      <c r="Y248" s="473">
        <v>0</v>
      </c>
      <c r="Z248" s="473">
        <v>0</v>
      </c>
      <c r="AA248" s="473">
        <v>0</v>
      </c>
      <c r="AB248" s="473">
        <v>0</v>
      </c>
      <c r="AC248" s="473">
        <v>0</v>
      </c>
      <c r="AD248" s="473">
        <v>0</v>
      </c>
      <c r="AE248" s="473">
        <v>0</v>
      </c>
      <c r="AF248" s="473">
        <v>0</v>
      </c>
      <c r="AG248" s="473">
        <v>0</v>
      </c>
      <c r="AH248" s="473">
        <v>0</v>
      </c>
      <c r="AI248" s="473">
        <v>0</v>
      </c>
      <c r="AJ248" s="473">
        <v>0</v>
      </c>
      <c r="AK248" s="473">
        <v>0</v>
      </c>
      <c r="AL248" s="473">
        <v>0</v>
      </c>
      <c r="AM248" s="473">
        <v>0</v>
      </c>
      <c r="AN248" s="473">
        <v>0</v>
      </c>
      <c r="AO248" s="473">
        <v>0</v>
      </c>
      <c r="AP248" s="473">
        <v>0</v>
      </c>
      <c r="AQ248" s="473">
        <v>0</v>
      </c>
      <c r="AR248" s="473">
        <v>0</v>
      </c>
      <c r="AS248" s="473">
        <v>0</v>
      </c>
      <c r="AT248" s="473">
        <v>0</v>
      </c>
      <c r="AU248" s="473">
        <v>0</v>
      </c>
      <c r="AV248" s="473">
        <v>0</v>
      </c>
      <c r="AW248" s="473">
        <v>0</v>
      </c>
      <c r="AY248" s="71"/>
      <c r="AZ248" s="71"/>
      <c r="BA248" s="71"/>
      <c r="BB248" s="71"/>
      <c r="BD248" s="78"/>
      <c r="BE248" s="78"/>
    </row>
    <row r="249" spans="1:347" s="70" customFormat="1" ht="11.25" customHeight="1" x14ac:dyDescent="0.2">
      <c r="A249" s="130"/>
      <c r="B249" s="91" t="s">
        <v>290</v>
      </c>
      <c r="C249" s="91"/>
      <c r="D249" s="91"/>
      <c r="E249" s="509"/>
      <c r="F249" s="91"/>
      <c r="G249" s="95"/>
      <c r="H249" s="474" t="s">
        <v>294</v>
      </c>
      <c r="I249" s="376" t="s">
        <v>294</v>
      </c>
      <c r="J249" s="376" t="s">
        <v>294</v>
      </c>
      <c r="K249" s="376" t="s">
        <v>294</v>
      </c>
      <c r="L249" s="376" t="s">
        <v>294</v>
      </c>
      <c r="M249" s="376" t="s">
        <v>294</v>
      </c>
      <c r="N249" s="376" t="s">
        <v>294</v>
      </c>
      <c r="O249" s="376" t="s">
        <v>294</v>
      </c>
      <c r="P249" s="376" t="s">
        <v>294</v>
      </c>
      <c r="Q249" s="376" t="s">
        <v>294</v>
      </c>
      <c r="R249" s="376" t="s">
        <v>294</v>
      </c>
      <c r="S249" s="376" t="s">
        <v>294</v>
      </c>
      <c r="T249" s="376" t="s">
        <v>294</v>
      </c>
      <c r="U249" s="376" t="s">
        <v>294</v>
      </c>
      <c r="V249" s="376" t="s">
        <v>294</v>
      </c>
      <c r="W249" s="376" t="s">
        <v>294</v>
      </c>
      <c r="X249" s="376" t="s">
        <v>294</v>
      </c>
      <c r="Y249" s="376" t="s">
        <v>294</v>
      </c>
      <c r="Z249" s="376" t="s">
        <v>294</v>
      </c>
      <c r="AA249" s="376" t="s">
        <v>294</v>
      </c>
      <c r="AB249" s="376" t="s">
        <v>294</v>
      </c>
      <c r="AC249" s="376" t="s">
        <v>294</v>
      </c>
      <c r="AD249" s="376" t="s">
        <v>294</v>
      </c>
      <c r="AE249" s="376" t="s">
        <v>294</v>
      </c>
      <c r="AF249" s="376" t="s">
        <v>294</v>
      </c>
      <c r="AG249" s="376" t="s">
        <v>294</v>
      </c>
      <c r="AH249" s="376" t="s">
        <v>294</v>
      </c>
      <c r="AI249" s="376" t="s">
        <v>294</v>
      </c>
      <c r="AJ249" s="376" t="s">
        <v>294</v>
      </c>
      <c r="AK249" s="376" t="s">
        <v>294</v>
      </c>
      <c r="AL249" s="376" t="s">
        <v>294</v>
      </c>
      <c r="AM249" s="376" t="s">
        <v>294</v>
      </c>
      <c r="AN249" s="376" t="s">
        <v>294</v>
      </c>
      <c r="AO249" s="376" t="s">
        <v>294</v>
      </c>
      <c r="AP249" s="376" t="s">
        <v>294</v>
      </c>
      <c r="AQ249" s="376" t="s">
        <v>294</v>
      </c>
      <c r="AR249" s="376" t="s">
        <v>294</v>
      </c>
      <c r="AS249" s="376" t="s">
        <v>294</v>
      </c>
      <c r="AT249" s="376" t="s">
        <v>294</v>
      </c>
      <c r="AU249" s="376" t="s">
        <v>294</v>
      </c>
      <c r="AV249" s="376" t="s">
        <v>294</v>
      </c>
      <c r="AW249" s="376" t="s">
        <v>294</v>
      </c>
      <c r="AY249" s="71"/>
      <c r="AZ249" s="71"/>
      <c r="BA249" s="71"/>
      <c r="BB249" s="71"/>
      <c r="BD249" s="78"/>
      <c r="BE249" s="78"/>
    </row>
    <row r="250" spans="1:347" s="70" customFormat="1" ht="11.25" customHeight="1" x14ac:dyDescent="0.2">
      <c r="A250" s="130"/>
      <c r="E250" s="511"/>
      <c r="G250" s="90"/>
      <c r="H250" s="129"/>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c r="AR250" s="71"/>
      <c r="AS250" s="71"/>
      <c r="AT250" s="71"/>
      <c r="AU250" s="71"/>
      <c r="AV250" s="71"/>
      <c r="AW250" s="71"/>
      <c r="AY250" s="71"/>
      <c r="AZ250" s="71"/>
      <c r="BA250" s="71"/>
      <c r="BB250" s="71"/>
      <c r="BD250" s="78"/>
      <c r="BE250" s="78"/>
    </row>
    <row r="251" spans="1:347" s="70" customFormat="1" ht="11.25" customHeight="1" x14ac:dyDescent="0.2">
      <c r="A251" s="130"/>
      <c r="E251" s="511"/>
      <c r="G251" s="90"/>
      <c r="H251" s="129"/>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c r="AR251" s="71"/>
      <c r="AS251" s="71"/>
      <c r="AT251" s="71"/>
      <c r="AU251" s="71"/>
      <c r="AV251" s="71"/>
      <c r="AW251" s="71"/>
      <c r="BD251" s="78"/>
      <c r="BE251" s="78"/>
    </row>
    <row r="252" spans="1:347" x14ac:dyDescent="0.25">
      <c r="A252" s="131"/>
      <c r="B252" s="68" t="s">
        <v>251</v>
      </c>
      <c r="C252" s="461"/>
      <c r="D252" s="461"/>
      <c r="E252" s="512"/>
      <c r="F252" s="461"/>
      <c r="G252" s="462"/>
      <c r="H252" s="463"/>
      <c r="I252" s="464"/>
      <c r="J252" s="464"/>
      <c r="K252" s="464"/>
      <c r="L252" s="464"/>
      <c r="M252" s="464"/>
      <c r="N252" s="464"/>
      <c r="O252" s="464"/>
      <c r="P252" s="464"/>
      <c r="Q252" s="464"/>
      <c r="R252" s="464"/>
      <c r="S252" s="464"/>
      <c r="T252" s="464"/>
      <c r="U252" s="464"/>
      <c r="V252" s="464"/>
      <c r="W252" s="464"/>
      <c r="X252" s="464"/>
      <c r="Y252" s="464"/>
      <c r="Z252" s="464"/>
      <c r="AA252" s="464"/>
      <c r="AB252" s="464"/>
      <c r="AC252" s="464"/>
      <c r="AD252" s="464"/>
      <c r="AE252" s="464"/>
      <c r="AF252" s="464"/>
      <c r="AG252" s="464"/>
      <c r="AH252" s="464"/>
      <c r="AI252" s="464"/>
      <c r="AJ252" s="464"/>
      <c r="AK252" s="464"/>
      <c r="AL252" s="464"/>
      <c r="AM252" s="464"/>
      <c r="AN252" s="464"/>
      <c r="AO252" s="464"/>
      <c r="AP252" s="464"/>
      <c r="AQ252" s="464"/>
      <c r="AR252" s="464"/>
      <c r="AS252" s="464"/>
      <c r="AT252" s="464"/>
      <c r="AU252" s="464"/>
      <c r="AV252" s="464"/>
      <c r="AW252" s="464"/>
      <c r="AX252" s="70"/>
      <c r="AY252" s="464"/>
      <c r="AZ252" s="464"/>
      <c r="BA252" s="464"/>
      <c r="BB252" s="464"/>
      <c r="BC252" s="70"/>
      <c r="BD252" s="70"/>
      <c r="BE252" s="70"/>
      <c r="BF252" s="70"/>
      <c r="BG252" s="70"/>
      <c r="BH252" s="70"/>
      <c r="BI252" s="70"/>
      <c r="BJ252" s="70"/>
      <c r="BK252" s="70"/>
      <c r="BL252" s="70"/>
      <c r="BM252" s="70"/>
      <c r="BN252" s="70"/>
      <c r="BO252" s="70"/>
      <c r="BP252" s="70"/>
      <c r="BQ252" s="70"/>
      <c r="BR252" s="70"/>
      <c r="BS252" s="70"/>
      <c r="BT252" s="70"/>
      <c r="BU252" s="70"/>
      <c r="BV252" s="70"/>
      <c r="BW252" s="70"/>
      <c r="BX252" s="70"/>
      <c r="BY252" s="70"/>
      <c r="BZ252" s="70"/>
      <c r="CA252" s="70"/>
      <c r="CB252" s="70"/>
      <c r="CC252" s="70"/>
      <c r="CD252" s="70"/>
      <c r="CE252" s="70"/>
      <c r="CF252" s="70"/>
      <c r="CG252" s="70"/>
      <c r="CH252" s="70"/>
      <c r="CI252" s="70"/>
      <c r="CJ252" s="70"/>
      <c r="CK252" s="70"/>
      <c r="CL252" s="70"/>
      <c r="CM252" s="70"/>
      <c r="CN252" s="70"/>
      <c r="CO252" s="70"/>
      <c r="CP252" s="70"/>
      <c r="CQ252" s="70"/>
      <c r="CR252" s="70"/>
      <c r="CS252" s="70"/>
      <c r="CT252" s="70"/>
      <c r="CU252" s="70"/>
      <c r="CV252" s="70"/>
      <c r="CW252" s="70"/>
      <c r="CX252" s="70"/>
      <c r="CY252" s="70"/>
      <c r="CZ252" s="70"/>
      <c r="DA252" s="70"/>
      <c r="DB252" s="70"/>
      <c r="DC252" s="70"/>
      <c r="DD252" s="70"/>
      <c r="DE252" s="70"/>
      <c r="DF252" s="70"/>
      <c r="DG252" s="70"/>
      <c r="DH252" s="70"/>
      <c r="DI252" s="70"/>
      <c r="DJ252" s="70"/>
      <c r="DK252" s="70"/>
      <c r="DL252" s="70"/>
      <c r="DM252" s="70"/>
      <c r="DN252" s="70"/>
      <c r="DO252" s="70"/>
      <c r="DP252" s="70"/>
      <c r="DQ252" s="70"/>
      <c r="DR252" s="70"/>
      <c r="DS252" s="70"/>
      <c r="DT252" s="70"/>
      <c r="DU252" s="70"/>
      <c r="DV252" s="70"/>
      <c r="DW252" s="70"/>
      <c r="DX252" s="70"/>
      <c r="DY252" s="70"/>
      <c r="DZ252" s="70"/>
      <c r="EA252" s="70"/>
      <c r="EB252" s="70"/>
      <c r="EC252" s="70"/>
      <c r="ED252" s="70"/>
      <c r="EE252" s="70"/>
      <c r="EF252" s="70"/>
      <c r="EG252" s="70"/>
      <c r="EH252" s="70"/>
      <c r="EI252" s="70"/>
      <c r="EJ252" s="70"/>
      <c r="EK252" s="70"/>
      <c r="EL252" s="70"/>
      <c r="EM252" s="70"/>
      <c r="EN252" s="70"/>
      <c r="EO252" s="70"/>
      <c r="EP252" s="70"/>
      <c r="EQ252" s="70"/>
      <c r="ER252" s="70"/>
      <c r="ES252" s="70"/>
      <c r="ET252" s="70"/>
      <c r="EU252" s="70"/>
      <c r="EV252" s="70"/>
      <c r="EW252" s="70"/>
      <c r="EX252" s="70"/>
      <c r="EY252" s="70"/>
      <c r="EZ252" s="70"/>
      <c r="FA252" s="70"/>
      <c r="FB252" s="70"/>
      <c r="FC252" s="70"/>
      <c r="FD252" s="70"/>
      <c r="FE252" s="70"/>
      <c r="FF252" s="70"/>
      <c r="FG252" s="70"/>
      <c r="FH252" s="70"/>
      <c r="FI252" s="70"/>
      <c r="FJ252" s="70"/>
      <c r="FK252" s="70"/>
      <c r="FL252" s="70"/>
      <c r="FM252" s="70"/>
      <c r="FN252" s="70"/>
      <c r="FO252" s="70"/>
      <c r="FP252" s="70"/>
      <c r="FQ252" s="70"/>
      <c r="FR252" s="70"/>
      <c r="FS252" s="70"/>
      <c r="FT252" s="70"/>
      <c r="FU252" s="70"/>
      <c r="FV252" s="70"/>
      <c r="FW252" s="70"/>
      <c r="FX252" s="70"/>
      <c r="FY252" s="70"/>
      <c r="FZ252" s="70"/>
      <c r="GA252" s="70"/>
      <c r="GB252" s="70"/>
      <c r="GC252" s="70"/>
      <c r="GD252" s="70"/>
      <c r="GE252" s="70"/>
      <c r="GF252" s="70"/>
      <c r="GG252" s="70"/>
      <c r="GH252" s="70"/>
      <c r="GI252" s="70"/>
      <c r="GJ252" s="70"/>
      <c r="GK252" s="70"/>
      <c r="GL252" s="70"/>
      <c r="GM252" s="70"/>
      <c r="GN252" s="70"/>
      <c r="GO252" s="70"/>
      <c r="GP252" s="70"/>
      <c r="GQ252" s="70"/>
      <c r="GR252" s="70"/>
      <c r="GS252" s="70"/>
      <c r="GT252" s="70"/>
      <c r="GU252" s="70"/>
      <c r="GV252" s="70"/>
      <c r="GW252" s="70"/>
      <c r="GX252" s="70"/>
      <c r="GY252" s="70"/>
      <c r="GZ252" s="70"/>
      <c r="HA252" s="70"/>
      <c r="HB252" s="70"/>
      <c r="HC252" s="70"/>
      <c r="HD252" s="70"/>
      <c r="HE252" s="70"/>
      <c r="HF252" s="70"/>
      <c r="HG252" s="70"/>
      <c r="HH252" s="70"/>
      <c r="HI252" s="70"/>
      <c r="HJ252" s="70"/>
      <c r="HK252" s="70"/>
      <c r="HL252" s="70"/>
      <c r="HM252" s="70"/>
      <c r="HN252" s="70"/>
      <c r="HO252" s="70"/>
      <c r="HP252" s="70"/>
      <c r="HQ252" s="70"/>
      <c r="HR252" s="70"/>
      <c r="HS252" s="70"/>
      <c r="HT252" s="70"/>
      <c r="HU252" s="70"/>
      <c r="HV252" s="70"/>
      <c r="HW252" s="70"/>
      <c r="HX252" s="70"/>
      <c r="HY252" s="70"/>
      <c r="HZ252" s="70"/>
      <c r="IA252" s="70"/>
      <c r="IB252" s="70"/>
      <c r="IC252" s="70"/>
      <c r="ID252" s="70"/>
      <c r="IE252" s="70"/>
      <c r="IF252" s="70"/>
      <c r="IG252" s="70"/>
      <c r="IH252" s="70"/>
      <c r="II252" s="70"/>
      <c r="IJ252" s="70"/>
      <c r="IK252" s="70"/>
      <c r="IL252" s="70"/>
      <c r="IM252" s="70"/>
      <c r="IN252" s="70"/>
      <c r="IO252" s="70"/>
      <c r="IP252" s="70"/>
      <c r="IQ252" s="70"/>
      <c r="IR252" s="70"/>
      <c r="IS252" s="70"/>
      <c r="IT252" s="70"/>
      <c r="IU252" s="70"/>
      <c r="IV252" s="70"/>
      <c r="IW252" s="70"/>
      <c r="IX252" s="70"/>
      <c r="IY252" s="70"/>
      <c r="IZ252" s="70"/>
      <c r="JA252" s="70"/>
      <c r="JB252" s="70"/>
      <c r="JC252" s="70"/>
      <c r="JD252" s="70"/>
      <c r="JE252" s="70"/>
      <c r="JF252" s="70"/>
      <c r="JG252" s="70"/>
      <c r="JH252" s="70"/>
      <c r="JI252" s="70"/>
      <c r="JJ252" s="70"/>
      <c r="JK252" s="70"/>
      <c r="JL252" s="70"/>
      <c r="JM252" s="70"/>
      <c r="JN252" s="70"/>
      <c r="JO252" s="70"/>
      <c r="JP252" s="70"/>
      <c r="JQ252" s="70"/>
      <c r="JR252" s="70"/>
      <c r="JS252" s="70"/>
      <c r="JT252" s="70"/>
      <c r="JU252" s="70"/>
      <c r="JV252" s="70"/>
      <c r="JW252" s="70"/>
      <c r="JX252" s="70"/>
      <c r="JY252" s="70"/>
      <c r="JZ252" s="70"/>
      <c r="KA252" s="70"/>
      <c r="KB252" s="70"/>
      <c r="KC252" s="70"/>
      <c r="KD252" s="70"/>
      <c r="KE252" s="70"/>
      <c r="KF252" s="70"/>
      <c r="KG252" s="70"/>
      <c r="KH252" s="70"/>
      <c r="KI252" s="70"/>
      <c r="KJ252" s="70"/>
      <c r="KK252" s="70"/>
      <c r="KL252" s="70"/>
      <c r="KM252" s="70"/>
      <c r="KN252" s="70"/>
      <c r="KO252" s="70"/>
      <c r="KP252" s="70"/>
      <c r="KQ252" s="70"/>
      <c r="KR252" s="70"/>
      <c r="KS252" s="70"/>
      <c r="KT252" s="70"/>
      <c r="KU252" s="70"/>
      <c r="KV252" s="70"/>
      <c r="KW252" s="70"/>
      <c r="KX252" s="70"/>
      <c r="KY252" s="70"/>
      <c r="KZ252" s="70"/>
      <c r="LA252" s="70"/>
      <c r="LB252" s="70"/>
      <c r="LC252" s="70"/>
      <c r="LD252" s="70"/>
      <c r="LE252" s="70"/>
      <c r="LF252" s="70"/>
      <c r="LG252" s="70"/>
      <c r="LH252" s="70"/>
      <c r="LI252" s="70"/>
      <c r="LJ252" s="70"/>
      <c r="LK252" s="70"/>
      <c r="LL252" s="70"/>
      <c r="LM252" s="70"/>
      <c r="LN252" s="70"/>
      <c r="LO252" s="70"/>
      <c r="LP252" s="70"/>
      <c r="LQ252" s="70"/>
      <c r="LR252" s="70"/>
      <c r="LS252" s="70"/>
      <c r="LT252" s="70"/>
      <c r="LU252" s="70"/>
      <c r="LV252" s="70"/>
      <c r="LW252" s="70"/>
      <c r="LX252" s="70"/>
      <c r="LY252" s="70"/>
      <c r="LZ252" s="70"/>
      <c r="MA252" s="70"/>
      <c r="MB252" s="70"/>
      <c r="MC252" s="70"/>
      <c r="MD252" s="70"/>
      <c r="ME252" s="70"/>
      <c r="MF252" s="70"/>
      <c r="MG252" s="70"/>
      <c r="MH252" s="70"/>
      <c r="MI252" s="70"/>
    </row>
    <row r="253" spans="1:347" x14ac:dyDescent="0.25">
      <c r="A253" s="131"/>
      <c r="B253" s="465" t="s">
        <v>287</v>
      </c>
      <c r="C253" s="466"/>
      <c r="D253" s="466"/>
      <c r="E253" s="513"/>
      <c r="F253" s="466"/>
      <c r="G253" s="466"/>
      <c r="H253" s="126"/>
      <c r="I253" s="467"/>
      <c r="J253" s="467"/>
      <c r="K253" s="467"/>
      <c r="L253" s="467"/>
      <c r="M253" s="467"/>
      <c r="N253" s="467"/>
      <c r="O253" s="467"/>
      <c r="P253" s="467"/>
      <c r="Q253" s="467"/>
      <c r="R253" s="467"/>
      <c r="S253" s="467"/>
      <c r="T253" s="467"/>
      <c r="U253" s="467"/>
      <c r="V253" s="467"/>
      <c r="W253" s="467"/>
      <c r="X253" s="467"/>
      <c r="Y253" s="467"/>
      <c r="Z253" s="467"/>
      <c r="AA253" s="467"/>
      <c r="AB253" s="467"/>
      <c r="AC253" s="467"/>
      <c r="AD253" s="467"/>
      <c r="AE253" s="467"/>
      <c r="AF253" s="467"/>
      <c r="AG253" s="467"/>
      <c r="AH253" s="467"/>
      <c r="AI253" s="467"/>
      <c r="AJ253" s="467"/>
      <c r="AK253" s="467"/>
      <c r="AL253" s="467"/>
      <c r="AM253" s="467"/>
      <c r="AN253" s="467"/>
      <c r="AO253" s="467"/>
      <c r="AP253" s="467"/>
      <c r="AQ253" s="467"/>
      <c r="AR253" s="467"/>
      <c r="AS253" s="467"/>
      <c r="AT253" s="467"/>
      <c r="AU253" s="467"/>
      <c r="AV253" s="467"/>
      <c r="AW253" s="467"/>
      <c r="AX253" s="70"/>
      <c r="AY253" s="467"/>
      <c r="AZ253" s="467"/>
      <c r="BA253" s="467"/>
      <c r="BB253" s="467"/>
      <c r="BC253" s="70"/>
      <c r="BD253" s="70"/>
      <c r="BE253" s="70"/>
      <c r="BF253" s="70"/>
      <c r="BG253" s="70"/>
      <c r="BH253" s="70"/>
      <c r="BI253" s="70"/>
      <c r="BJ253" s="70"/>
      <c r="BK253" s="70"/>
      <c r="BL253" s="70"/>
      <c r="BM253" s="70"/>
      <c r="BN253" s="70"/>
      <c r="BO253" s="70"/>
      <c r="BP253" s="70"/>
      <c r="BQ253" s="70"/>
      <c r="BR253" s="70"/>
      <c r="BS253" s="70"/>
      <c r="BT253" s="70"/>
      <c r="BU253" s="70"/>
      <c r="BV253" s="70"/>
      <c r="BW253" s="70"/>
      <c r="BX253" s="70"/>
      <c r="BY253" s="70"/>
      <c r="BZ253" s="70"/>
      <c r="CA253" s="70"/>
      <c r="CB253" s="70"/>
      <c r="CC253" s="70"/>
      <c r="CD253" s="70"/>
      <c r="CE253" s="70"/>
      <c r="CF253" s="70"/>
      <c r="CG253" s="70"/>
      <c r="CH253" s="70"/>
      <c r="CI253" s="70"/>
      <c r="CJ253" s="70"/>
      <c r="CK253" s="70"/>
      <c r="CL253" s="70"/>
      <c r="CM253" s="70"/>
      <c r="CN253" s="70"/>
      <c r="CO253" s="70"/>
      <c r="CP253" s="70"/>
      <c r="CQ253" s="70"/>
      <c r="CR253" s="70"/>
      <c r="CS253" s="70"/>
      <c r="CT253" s="70"/>
      <c r="CU253" s="70"/>
      <c r="CV253" s="70"/>
      <c r="CW253" s="70"/>
      <c r="CX253" s="70"/>
      <c r="CY253" s="70"/>
      <c r="CZ253" s="70"/>
      <c r="DA253" s="70"/>
      <c r="DB253" s="70"/>
      <c r="DC253" s="70"/>
      <c r="DD253" s="70"/>
      <c r="DE253" s="70"/>
      <c r="DF253" s="70"/>
      <c r="DG253" s="70"/>
      <c r="DH253" s="70"/>
      <c r="DI253" s="70"/>
      <c r="DJ253" s="70"/>
      <c r="DK253" s="70"/>
      <c r="DL253" s="70"/>
      <c r="DM253" s="70"/>
      <c r="DN253" s="70"/>
      <c r="DO253" s="70"/>
      <c r="DP253" s="70"/>
      <c r="DQ253" s="70"/>
      <c r="DR253" s="70"/>
      <c r="DS253" s="70"/>
      <c r="DT253" s="70"/>
      <c r="DU253" s="70"/>
      <c r="DV253" s="70"/>
      <c r="DW253" s="70"/>
      <c r="DX253" s="70"/>
      <c r="DY253" s="70"/>
      <c r="DZ253" s="70"/>
      <c r="EA253" s="70"/>
      <c r="EB253" s="70"/>
      <c r="EC253" s="70"/>
      <c r="ED253" s="70"/>
      <c r="EE253" s="70"/>
      <c r="EF253" s="70"/>
      <c r="EG253" s="70"/>
      <c r="EH253" s="70"/>
      <c r="EI253" s="70"/>
      <c r="EJ253" s="70"/>
      <c r="EK253" s="70"/>
      <c r="EL253" s="70"/>
      <c r="EM253" s="70"/>
      <c r="EN253" s="70"/>
      <c r="EO253" s="70"/>
      <c r="EP253" s="70"/>
      <c r="EQ253" s="70"/>
      <c r="ER253" s="70"/>
      <c r="ES253" s="70"/>
      <c r="ET253" s="70"/>
      <c r="EU253" s="70"/>
      <c r="EV253" s="70"/>
      <c r="EW253" s="70"/>
      <c r="EX253" s="70"/>
      <c r="EY253" s="70"/>
      <c r="EZ253" s="70"/>
      <c r="FA253" s="70"/>
      <c r="FB253" s="70"/>
      <c r="FC253" s="70"/>
      <c r="FD253" s="70"/>
      <c r="FE253" s="70"/>
      <c r="FF253" s="70"/>
      <c r="FG253" s="70"/>
      <c r="FH253" s="70"/>
      <c r="FI253" s="70"/>
      <c r="FJ253" s="70"/>
      <c r="FK253" s="70"/>
      <c r="FL253" s="70"/>
      <c r="FM253" s="70"/>
      <c r="FN253" s="70"/>
      <c r="FO253" s="70"/>
      <c r="FP253" s="70"/>
      <c r="FQ253" s="70"/>
      <c r="FR253" s="70"/>
      <c r="FS253" s="70"/>
      <c r="FT253" s="70"/>
      <c r="FU253" s="70"/>
      <c r="FV253" s="70"/>
      <c r="FW253" s="70"/>
      <c r="FX253" s="70"/>
      <c r="FY253" s="70"/>
      <c r="FZ253" s="70"/>
      <c r="GA253" s="70"/>
      <c r="GB253" s="70"/>
      <c r="GC253" s="70"/>
      <c r="GD253" s="70"/>
      <c r="GE253" s="70"/>
      <c r="GF253" s="70"/>
      <c r="GG253" s="70"/>
      <c r="GH253" s="70"/>
      <c r="GI253" s="70"/>
      <c r="GJ253" s="70"/>
      <c r="GK253" s="70"/>
      <c r="GL253" s="70"/>
      <c r="GM253" s="70"/>
      <c r="GN253" s="70"/>
      <c r="GO253" s="70"/>
      <c r="GP253" s="70"/>
      <c r="GQ253" s="70"/>
      <c r="GR253" s="70"/>
      <c r="GS253" s="70"/>
      <c r="GT253" s="70"/>
      <c r="GU253" s="70"/>
      <c r="GV253" s="70"/>
      <c r="GW253" s="70"/>
      <c r="GX253" s="70"/>
      <c r="GY253" s="70"/>
      <c r="GZ253" s="70"/>
      <c r="HA253" s="70"/>
      <c r="HB253" s="70"/>
      <c r="HC253" s="70"/>
      <c r="HD253" s="70"/>
      <c r="HE253" s="70"/>
      <c r="HF253" s="70"/>
      <c r="HG253" s="70"/>
      <c r="HH253" s="70"/>
      <c r="HI253" s="70"/>
      <c r="HJ253" s="70"/>
      <c r="HK253" s="70"/>
      <c r="HL253" s="70"/>
      <c r="HM253" s="70"/>
      <c r="HN253" s="70"/>
      <c r="HO253" s="70"/>
      <c r="HP253" s="70"/>
      <c r="HQ253" s="70"/>
      <c r="HR253" s="70"/>
      <c r="HS253" s="70"/>
      <c r="HT253" s="70"/>
      <c r="HU253" s="70"/>
      <c r="HV253" s="70"/>
      <c r="HW253" s="70"/>
      <c r="HX253" s="70"/>
      <c r="HY253" s="70"/>
      <c r="HZ253" s="70"/>
      <c r="IA253" s="70"/>
      <c r="IB253" s="70"/>
      <c r="IC253" s="70"/>
      <c r="ID253" s="70"/>
      <c r="IE253" s="70"/>
      <c r="IF253" s="70"/>
      <c r="IG253" s="70"/>
      <c r="IH253" s="70"/>
      <c r="II253" s="70"/>
      <c r="IJ253" s="70"/>
      <c r="IK253" s="70"/>
      <c r="IL253" s="70"/>
      <c r="IM253" s="70"/>
      <c r="IN253" s="70"/>
      <c r="IO253" s="70"/>
      <c r="IP253" s="70"/>
      <c r="IQ253" s="70"/>
      <c r="IR253" s="70"/>
      <c r="IS253" s="70"/>
      <c r="IT253" s="70"/>
      <c r="IU253" s="70"/>
      <c r="IV253" s="70"/>
      <c r="IW253" s="70"/>
      <c r="IX253" s="70"/>
      <c r="IY253" s="70"/>
      <c r="IZ253" s="70"/>
      <c r="JA253" s="70"/>
      <c r="JB253" s="70"/>
      <c r="JC253" s="70"/>
      <c r="JD253" s="70"/>
      <c r="JE253" s="70"/>
      <c r="JF253" s="70"/>
      <c r="JG253" s="70"/>
      <c r="JH253" s="70"/>
      <c r="JI253" s="70"/>
      <c r="JJ253" s="70"/>
      <c r="JK253" s="70"/>
      <c r="JL253" s="70"/>
      <c r="JM253" s="70"/>
      <c r="JN253" s="70"/>
      <c r="JO253" s="70"/>
      <c r="JP253" s="70"/>
      <c r="JQ253" s="70"/>
      <c r="JR253" s="70"/>
      <c r="JS253" s="70"/>
      <c r="JT253" s="70"/>
      <c r="JU253" s="70"/>
      <c r="JV253" s="70"/>
      <c r="JW253" s="70"/>
      <c r="JX253" s="70"/>
      <c r="JY253" s="70"/>
      <c r="JZ253" s="70"/>
      <c r="KA253" s="70"/>
      <c r="KB253" s="70"/>
      <c r="KC253" s="70"/>
      <c r="KD253" s="70"/>
      <c r="KE253" s="70"/>
      <c r="KF253" s="70"/>
      <c r="KG253" s="70"/>
      <c r="KH253" s="70"/>
      <c r="KI253" s="70"/>
      <c r="KJ253" s="70"/>
      <c r="KK253" s="70"/>
      <c r="KL253" s="70"/>
      <c r="KM253" s="70"/>
      <c r="KN253" s="70"/>
      <c r="KO253" s="70"/>
      <c r="KP253" s="70"/>
      <c r="KQ253" s="70"/>
      <c r="KR253" s="70"/>
      <c r="KS253" s="70"/>
      <c r="KT253" s="70"/>
      <c r="KU253" s="70"/>
      <c r="KV253" s="70"/>
      <c r="KW253" s="70"/>
      <c r="KX253" s="70"/>
      <c r="KY253" s="70"/>
      <c r="KZ253" s="70"/>
      <c r="LA253" s="70"/>
      <c r="LB253" s="70"/>
      <c r="LC253" s="70"/>
      <c r="LD253" s="70"/>
      <c r="LE253" s="70"/>
      <c r="LF253" s="70"/>
      <c r="LG253" s="70"/>
      <c r="LH253" s="70"/>
      <c r="LI253" s="70"/>
      <c r="LJ253" s="70"/>
      <c r="LK253" s="70"/>
      <c r="LL253" s="70"/>
      <c r="LM253" s="70"/>
      <c r="LN253" s="70"/>
      <c r="LO253" s="70"/>
      <c r="LP253" s="70"/>
      <c r="LQ253" s="70"/>
      <c r="LR253" s="70"/>
      <c r="LS253" s="70"/>
      <c r="LT253" s="70"/>
      <c r="LU253" s="70"/>
      <c r="LV253" s="70"/>
      <c r="LW253" s="70"/>
      <c r="LX253" s="70"/>
      <c r="LY253" s="70"/>
      <c r="LZ253" s="70"/>
      <c r="MA253" s="70"/>
      <c r="MB253" s="70"/>
      <c r="MC253" s="70"/>
      <c r="MD253" s="70"/>
      <c r="ME253" s="70"/>
      <c r="MF253" s="70"/>
      <c r="MG253" s="70"/>
      <c r="MH253" s="70"/>
      <c r="MI253" s="70"/>
    </row>
    <row r="254" spans="1:347" s="70" customFormat="1" ht="11.25" customHeight="1" x14ac:dyDescent="0.2">
      <c r="A254" s="130"/>
      <c r="B254" s="70" t="s">
        <v>251</v>
      </c>
      <c r="C254" s="516" t="s">
        <v>467</v>
      </c>
      <c r="D254" s="516" t="s">
        <v>467</v>
      </c>
      <c r="E254" s="506">
        <v>0</v>
      </c>
      <c r="G254" s="90"/>
      <c r="H254" s="127">
        <v>19680</v>
      </c>
      <c r="I254" s="128">
        <v>20073.599999999999</v>
      </c>
      <c r="J254" s="135">
        <v>20475.072</v>
      </c>
      <c r="K254" s="135">
        <v>20884.57344</v>
      </c>
      <c r="L254" s="135">
        <v>21302.2649088</v>
      </c>
      <c r="M254" s="135">
        <v>21728.310206975999</v>
      </c>
      <c r="N254" s="135">
        <v>22162.876411115518</v>
      </c>
      <c r="O254" s="135">
        <v>22606.133939337829</v>
      </c>
      <c r="P254" s="135">
        <v>23058.256618124586</v>
      </c>
      <c r="Q254" s="135">
        <v>23519.421750487079</v>
      </c>
      <c r="R254" s="135">
        <v>23989.810185496823</v>
      </c>
      <c r="S254" s="135">
        <v>24469.606389206758</v>
      </c>
      <c r="T254" s="135">
        <v>24958.998516990894</v>
      </c>
      <c r="U254" s="135">
        <v>25458.178487330712</v>
      </c>
      <c r="V254" s="135">
        <v>25967.342057077327</v>
      </c>
      <c r="W254" s="135">
        <v>26486.688898218876</v>
      </c>
      <c r="X254" s="135">
        <v>27016.422676183254</v>
      </c>
      <c r="Y254" s="135">
        <v>27556.751129706921</v>
      </c>
      <c r="Z254" s="135">
        <v>28107.88615230106</v>
      </c>
      <c r="AA254" s="135">
        <v>28670.043875347081</v>
      </c>
      <c r="AB254" s="135">
        <v>29243.444752854022</v>
      </c>
      <c r="AC254" s="135">
        <v>29828.313647911102</v>
      </c>
      <c r="AD254" s="135">
        <v>30424.879920869324</v>
      </c>
      <c r="AE254" s="135">
        <v>31033.377519286711</v>
      </c>
      <c r="AF254" s="135">
        <v>31654.045069672444</v>
      </c>
      <c r="AG254" s="135">
        <v>32287.125971065892</v>
      </c>
      <c r="AH254" s="135">
        <v>32932.868490487213</v>
      </c>
      <c r="AI254" s="135">
        <v>33591.525860296955</v>
      </c>
      <c r="AJ254" s="135">
        <v>34263.356377502896</v>
      </c>
      <c r="AK254" s="135">
        <v>34948.623505052958</v>
      </c>
      <c r="AL254" s="135">
        <v>35647.595975154014</v>
      </c>
      <c r="AM254" s="135">
        <v>36360.547894657095</v>
      </c>
      <c r="AN254" s="135">
        <v>37087.758852550236</v>
      </c>
      <c r="AO254" s="135">
        <v>37829.51402960124</v>
      </c>
      <c r="AP254" s="135">
        <v>38586.104310193266</v>
      </c>
      <c r="AQ254" s="135">
        <v>39357.826396397133</v>
      </c>
      <c r="AR254" s="135">
        <v>40144.982924325079</v>
      </c>
      <c r="AS254" s="135">
        <v>40947.882582811581</v>
      </c>
      <c r="AT254" s="135">
        <v>41766.840234467811</v>
      </c>
      <c r="AU254" s="135">
        <v>42602.17703915717</v>
      </c>
      <c r="AV254" s="135">
        <v>43454.220579940316</v>
      </c>
      <c r="AW254" s="135">
        <v>44323.304991539124</v>
      </c>
      <c r="AY254" s="71"/>
      <c r="AZ254" s="71"/>
      <c r="BA254" s="71"/>
      <c r="BB254" s="71">
        <v>-20073.599999999999</v>
      </c>
      <c r="BD254" s="78"/>
      <c r="BE254" s="78"/>
    </row>
    <row r="255" spans="1:347" s="70" customFormat="1" ht="11.25" customHeight="1" x14ac:dyDescent="0.2">
      <c r="A255" s="130"/>
      <c r="B255" s="70" t="s">
        <v>251</v>
      </c>
      <c r="E255" s="506"/>
      <c r="G255" s="90"/>
      <c r="H255" s="127"/>
      <c r="I255" s="128">
        <v>0</v>
      </c>
      <c r="J255" s="135">
        <v>0</v>
      </c>
      <c r="K255" s="135">
        <v>0</v>
      </c>
      <c r="L255" s="135">
        <v>0</v>
      </c>
      <c r="M255" s="135">
        <v>0</v>
      </c>
      <c r="N255" s="135">
        <v>0</v>
      </c>
      <c r="O255" s="135">
        <v>0</v>
      </c>
      <c r="P255" s="135">
        <v>0</v>
      </c>
      <c r="Q255" s="135">
        <v>0</v>
      </c>
      <c r="R255" s="135">
        <v>0</v>
      </c>
      <c r="S255" s="135">
        <v>0</v>
      </c>
      <c r="T255" s="135">
        <v>0</v>
      </c>
      <c r="U255" s="135">
        <v>0</v>
      </c>
      <c r="V255" s="135">
        <v>0</v>
      </c>
      <c r="W255" s="135">
        <v>0</v>
      </c>
      <c r="X255" s="135">
        <v>0</v>
      </c>
      <c r="Y255" s="135">
        <v>0</v>
      </c>
      <c r="Z255" s="135">
        <v>0</v>
      </c>
      <c r="AA255" s="135">
        <v>0</v>
      </c>
      <c r="AB255" s="135">
        <v>0</v>
      </c>
      <c r="AC255" s="135">
        <v>0</v>
      </c>
      <c r="AD255" s="135">
        <v>0</v>
      </c>
      <c r="AE255" s="135">
        <v>0</v>
      </c>
      <c r="AF255" s="135">
        <v>0</v>
      </c>
      <c r="AG255" s="135">
        <v>0</v>
      </c>
      <c r="AH255" s="135">
        <v>0</v>
      </c>
      <c r="AI255" s="135">
        <v>0</v>
      </c>
      <c r="AJ255" s="135">
        <v>0</v>
      </c>
      <c r="AK255" s="135">
        <v>0</v>
      </c>
      <c r="AL255" s="135">
        <v>0</v>
      </c>
      <c r="AM255" s="135">
        <v>0</v>
      </c>
      <c r="AN255" s="135">
        <v>0</v>
      </c>
      <c r="AO255" s="135">
        <v>0</v>
      </c>
      <c r="AP255" s="135">
        <v>0</v>
      </c>
      <c r="AQ255" s="135">
        <v>0</v>
      </c>
      <c r="AR255" s="135">
        <v>0</v>
      </c>
      <c r="AS255" s="135">
        <v>0</v>
      </c>
      <c r="AT255" s="135">
        <v>0</v>
      </c>
      <c r="AU255" s="135">
        <v>0</v>
      </c>
      <c r="AV255" s="135">
        <v>0</v>
      </c>
      <c r="AW255" s="135">
        <v>0</v>
      </c>
      <c r="AY255" s="71"/>
      <c r="AZ255" s="71"/>
      <c r="BA255" s="71"/>
      <c r="BB255" s="71">
        <v>0</v>
      </c>
      <c r="BD255" s="78"/>
      <c r="BE255" s="78"/>
    </row>
    <row r="256" spans="1:347" s="70" customFormat="1" ht="11.25" customHeight="1" x14ac:dyDescent="0.2">
      <c r="A256" s="130"/>
      <c r="B256" s="91" t="s">
        <v>288</v>
      </c>
      <c r="C256" s="91"/>
      <c r="D256" s="91"/>
      <c r="E256" s="509"/>
      <c r="F256" s="91"/>
      <c r="G256" s="95"/>
      <c r="H256" s="468"/>
      <c r="I256" s="469"/>
      <c r="J256" s="469"/>
      <c r="K256" s="469"/>
      <c r="L256" s="469"/>
      <c r="M256" s="469"/>
      <c r="N256" s="469"/>
      <c r="O256" s="469"/>
      <c r="P256" s="469"/>
      <c r="Q256" s="469"/>
      <c r="R256" s="469"/>
      <c r="S256" s="469"/>
      <c r="T256" s="469"/>
      <c r="U256" s="469"/>
      <c r="V256" s="469"/>
      <c r="W256" s="469"/>
      <c r="X256" s="469"/>
      <c r="Y256" s="469"/>
      <c r="Z256" s="469"/>
      <c r="AA256" s="469"/>
      <c r="AB256" s="469"/>
      <c r="AC256" s="469"/>
      <c r="AD256" s="469"/>
      <c r="AE256" s="469"/>
      <c r="AF256" s="469"/>
      <c r="AG256" s="469"/>
      <c r="AH256" s="469"/>
      <c r="AI256" s="469"/>
      <c r="AJ256" s="469"/>
      <c r="AK256" s="469"/>
      <c r="AL256" s="469"/>
      <c r="AM256" s="469"/>
      <c r="AN256" s="469"/>
      <c r="AO256" s="469"/>
      <c r="AP256" s="469"/>
      <c r="AQ256" s="469"/>
      <c r="AR256" s="469"/>
      <c r="AS256" s="469"/>
      <c r="AT256" s="469"/>
      <c r="AU256" s="469"/>
      <c r="AV256" s="469"/>
      <c r="AW256" s="469"/>
      <c r="AY256" s="71"/>
      <c r="AZ256" s="71"/>
      <c r="BA256" s="71"/>
      <c r="BB256" s="71"/>
      <c r="BD256" s="78"/>
      <c r="BE256" s="78"/>
    </row>
    <row r="257" spans="1:347" s="70" customFormat="1" ht="11.25" customHeight="1" x14ac:dyDescent="0.2">
      <c r="A257" s="130"/>
      <c r="B257" s="470" t="s">
        <v>289</v>
      </c>
      <c r="C257" s="470"/>
      <c r="D257" s="470"/>
      <c r="E257" s="510"/>
      <c r="F257" s="470"/>
      <c r="G257" s="471"/>
      <c r="H257" s="472">
        <v>0</v>
      </c>
      <c r="I257" s="473">
        <v>0</v>
      </c>
      <c r="J257" s="473">
        <v>0</v>
      </c>
      <c r="K257" s="473">
        <v>0</v>
      </c>
      <c r="L257" s="473">
        <v>0</v>
      </c>
      <c r="M257" s="473">
        <v>0</v>
      </c>
      <c r="N257" s="473">
        <v>0</v>
      </c>
      <c r="O257" s="473">
        <v>0</v>
      </c>
      <c r="P257" s="473">
        <v>0</v>
      </c>
      <c r="Q257" s="473">
        <v>0</v>
      </c>
      <c r="R257" s="473">
        <v>0</v>
      </c>
      <c r="S257" s="473">
        <v>0</v>
      </c>
      <c r="T257" s="473">
        <v>0</v>
      </c>
      <c r="U257" s="473">
        <v>0</v>
      </c>
      <c r="V257" s="473">
        <v>0</v>
      </c>
      <c r="W257" s="473">
        <v>0</v>
      </c>
      <c r="X257" s="473">
        <v>0</v>
      </c>
      <c r="Y257" s="473">
        <v>0</v>
      </c>
      <c r="Z257" s="473">
        <v>0</v>
      </c>
      <c r="AA257" s="473">
        <v>0</v>
      </c>
      <c r="AB257" s="473">
        <v>0</v>
      </c>
      <c r="AC257" s="473">
        <v>0</v>
      </c>
      <c r="AD257" s="473">
        <v>0</v>
      </c>
      <c r="AE257" s="473">
        <v>0</v>
      </c>
      <c r="AF257" s="473">
        <v>0</v>
      </c>
      <c r="AG257" s="473">
        <v>0</v>
      </c>
      <c r="AH257" s="473">
        <v>0</v>
      </c>
      <c r="AI257" s="473">
        <v>0</v>
      </c>
      <c r="AJ257" s="473">
        <v>0</v>
      </c>
      <c r="AK257" s="473">
        <v>0</v>
      </c>
      <c r="AL257" s="473">
        <v>0</v>
      </c>
      <c r="AM257" s="473">
        <v>0</v>
      </c>
      <c r="AN257" s="473">
        <v>0</v>
      </c>
      <c r="AO257" s="473">
        <v>0</v>
      </c>
      <c r="AP257" s="473">
        <v>0</v>
      </c>
      <c r="AQ257" s="473">
        <v>0</v>
      </c>
      <c r="AR257" s="473">
        <v>0</v>
      </c>
      <c r="AS257" s="473">
        <v>0</v>
      </c>
      <c r="AT257" s="473">
        <v>0</v>
      </c>
      <c r="AU257" s="473">
        <v>0</v>
      </c>
      <c r="AV257" s="473">
        <v>0</v>
      </c>
      <c r="AW257" s="473">
        <v>0</v>
      </c>
      <c r="AY257" s="71"/>
      <c r="AZ257" s="71"/>
      <c r="BA257" s="71"/>
      <c r="BB257" s="71"/>
      <c r="BD257" s="78"/>
      <c r="BE257" s="78"/>
    </row>
    <row r="258" spans="1:347" s="70" customFormat="1" ht="11.25" customHeight="1" x14ac:dyDescent="0.2">
      <c r="A258" s="130"/>
      <c r="B258" s="91" t="s">
        <v>290</v>
      </c>
      <c r="C258" s="91"/>
      <c r="D258" s="91"/>
      <c r="E258" s="509"/>
      <c r="F258" s="91"/>
      <c r="G258" s="95"/>
      <c r="H258" s="474" t="s">
        <v>294</v>
      </c>
      <c r="I258" s="376" t="s">
        <v>294</v>
      </c>
      <c r="J258" s="376" t="s">
        <v>294</v>
      </c>
      <c r="K258" s="376" t="s">
        <v>294</v>
      </c>
      <c r="L258" s="376" t="s">
        <v>294</v>
      </c>
      <c r="M258" s="376" t="s">
        <v>294</v>
      </c>
      <c r="N258" s="376" t="s">
        <v>294</v>
      </c>
      <c r="O258" s="376" t="s">
        <v>294</v>
      </c>
      <c r="P258" s="376" t="s">
        <v>294</v>
      </c>
      <c r="Q258" s="376" t="s">
        <v>294</v>
      </c>
      <c r="R258" s="376" t="s">
        <v>294</v>
      </c>
      <c r="S258" s="376" t="s">
        <v>294</v>
      </c>
      <c r="T258" s="376" t="s">
        <v>294</v>
      </c>
      <c r="U258" s="376" t="s">
        <v>294</v>
      </c>
      <c r="V258" s="376" t="s">
        <v>294</v>
      </c>
      <c r="W258" s="376" t="s">
        <v>294</v>
      </c>
      <c r="X258" s="376" t="s">
        <v>294</v>
      </c>
      <c r="Y258" s="376" t="s">
        <v>294</v>
      </c>
      <c r="Z258" s="376" t="s">
        <v>294</v>
      </c>
      <c r="AA258" s="376" t="s">
        <v>294</v>
      </c>
      <c r="AB258" s="376" t="s">
        <v>294</v>
      </c>
      <c r="AC258" s="376" t="s">
        <v>294</v>
      </c>
      <c r="AD258" s="376" t="s">
        <v>294</v>
      </c>
      <c r="AE258" s="376" t="s">
        <v>294</v>
      </c>
      <c r="AF258" s="376" t="s">
        <v>294</v>
      </c>
      <c r="AG258" s="376" t="s">
        <v>294</v>
      </c>
      <c r="AH258" s="376" t="s">
        <v>294</v>
      </c>
      <c r="AI258" s="376" t="s">
        <v>294</v>
      </c>
      <c r="AJ258" s="376" t="s">
        <v>294</v>
      </c>
      <c r="AK258" s="376" t="s">
        <v>294</v>
      </c>
      <c r="AL258" s="376" t="s">
        <v>294</v>
      </c>
      <c r="AM258" s="376" t="s">
        <v>294</v>
      </c>
      <c r="AN258" s="376" t="s">
        <v>294</v>
      </c>
      <c r="AO258" s="376" t="s">
        <v>294</v>
      </c>
      <c r="AP258" s="376" t="s">
        <v>294</v>
      </c>
      <c r="AQ258" s="376" t="s">
        <v>294</v>
      </c>
      <c r="AR258" s="376" t="s">
        <v>294</v>
      </c>
      <c r="AS258" s="376" t="s">
        <v>294</v>
      </c>
      <c r="AT258" s="376" t="s">
        <v>294</v>
      </c>
      <c r="AU258" s="376" t="s">
        <v>294</v>
      </c>
      <c r="AV258" s="376" t="s">
        <v>294</v>
      </c>
      <c r="AW258" s="376" t="s">
        <v>294</v>
      </c>
      <c r="AY258" s="71"/>
      <c r="AZ258" s="71"/>
      <c r="BA258" s="71"/>
      <c r="BB258" s="71"/>
      <c r="BD258" s="78"/>
      <c r="BE258" s="78"/>
    </row>
    <row r="259" spans="1:347" s="70" customFormat="1" ht="11.25" customHeight="1" x14ac:dyDescent="0.2">
      <c r="A259" s="130"/>
      <c r="E259" s="511"/>
      <c r="G259" s="90"/>
      <c r="H259" s="478"/>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59"/>
      <c r="AE259" s="259"/>
      <c r="AF259" s="259"/>
      <c r="AG259" s="259"/>
      <c r="AH259" s="259"/>
      <c r="AI259" s="259"/>
      <c r="AJ259" s="259"/>
      <c r="AK259" s="259"/>
      <c r="AL259" s="259"/>
      <c r="AM259" s="259"/>
      <c r="AN259" s="259"/>
      <c r="AO259" s="259"/>
      <c r="AP259" s="259"/>
      <c r="AQ259" s="259"/>
      <c r="AR259" s="259"/>
      <c r="AS259" s="259"/>
      <c r="AT259" s="259"/>
      <c r="AU259" s="259"/>
      <c r="AV259" s="259"/>
      <c r="AW259" s="259"/>
      <c r="AY259" s="71"/>
      <c r="AZ259" s="71"/>
      <c r="BA259" s="71"/>
      <c r="BB259" s="71"/>
      <c r="BD259" s="78"/>
      <c r="BE259" s="78"/>
    </row>
    <row r="260" spans="1:347" s="70" customFormat="1" ht="11.25" customHeight="1" x14ac:dyDescent="0.2">
      <c r="A260" s="131"/>
      <c r="B260" s="68" t="s">
        <v>252</v>
      </c>
      <c r="C260" s="461"/>
      <c r="D260" s="461"/>
      <c r="E260" s="512"/>
      <c r="F260" s="461"/>
      <c r="G260" s="462"/>
      <c r="H260" s="463"/>
      <c r="I260" s="464"/>
      <c r="J260" s="464"/>
      <c r="K260" s="464"/>
      <c r="L260" s="464"/>
      <c r="M260" s="464"/>
      <c r="N260" s="464"/>
      <c r="O260" s="464"/>
      <c r="P260" s="464"/>
      <c r="Q260" s="464"/>
      <c r="R260" s="464"/>
      <c r="S260" s="464"/>
      <c r="T260" s="464"/>
      <c r="U260" s="464"/>
      <c r="V260" s="464"/>
      <c r="W260" s="464"/>
      <c r="X260" s="464"/>
      <c r="Y260" s="464"/>
      <c r="Z260" s="464"/>
      <c r="AA260" s="464"/>
      <c r="AB260" s="464"/>
      <c r="AC260" s="464"/>
      <c r="AD260" s="464"/>
      <c r="AE260" s="464"/>
      <c r="AF260" s="464"/>
      <c r="AG260" s="464"/>
      <c r="AH260" s="464"/>
      <c r="AI260" s="464"/>
      <c r="AJ260" s="464"/>
      <c r="AK260" s="464"/>
      <c r="AL260" s="464"/>
      <c r="AM260" s="464"/>
      <c r="AN260" s="464"/>
      <c r="AO260" s="464"/>
      <c r="AP260" s="464"/>
      <c r="AQ260" s="464"/>
      <c r="AR260" s="464"/>
      <c r="AS260" s="464"/>
      <c r="AT260" s="464"/>
      <c r="AU260" s="464"/>
      <c r="AV260" s="464"/>
      <c r="AW260" s="464"/>
      <c r="AY260" s="464"/>
      <c r="AZ260" s="464"/>
      <c r="BA260" s="464"/>
      <c r="BB260" s="464"/>
      <c r="BE260" s="78"/>
    </row>
    <row r="261" spans="1:347" s="70" customFormat="1" ht="11.25" customHeight="1" x14ac:dyDescent="0.2">
      <c r="A261" s="131"/>
      <c r="B261" s="465" t="s">
        <v>287</v>
      </c>
      <c r="C261" s="466"/>
      <c r="D261" s="466"/>
      <c r="E261" s="513"/>
      <c r="F261" s="466"/>
      <c r="G261" s="466"/>
      <c r="H261" s="126"/>
      <c r="I261" s="467"/>
      <c r="J261" s="467"/>
      <c r="K261" s="467"/>
      <c r="L261" s="467"/>
      <c r="M261" s="467"/>
      <c r="N261" s="467"/>
      <c r="O261" s="467"/>
      <c r="P261" s="467"/>
      <c r="Q261" s="467"/>
      <c r="R261" s="467"/>
      <c r="S261" s="467"/>
      <c r="T261" s="467"/>
      <c r="U261" s="467"/>
      <c r="V261" s="467"/>
      <c r="W261" s="467"/>
      <c r="X261" s="467"/>
      <c r="Y261" s="467"/>
      <c r="Z261" s="467"/>
      <c r="AA261" s="467"/>
      <c r="AB261" s="467"/>
      <c r="AC261" s="467"/>
      <c r="AD261" s="467"/>
      <c r="AE261" s="467"/>
      <c r="AF261" s="467"/>
      <c r="AG261" s="467"/>
      <c r="AH261" s="467"/>
      <c r="AI261" s="467"/>
      <c r="AJ261" s="467"/>
      <c r="AK261" s="467"/>
      <c r="AL261" s="467"/>
      <c r="AM261" s="467"/>
      <c r="AN261" s="467"/>
      <c r="AO261" s="467"/>
      <c r="AP261" s="467"/>
      <c r="AQ261" s="467"/>
      <c r="AR261" s="467"/>
      <c r="AS261" s="467"/>
      <c r="AT261" s="467"/>
      <c r="AU261" s="467"/>
      <c r="AV261" s="467"/>
      <c r="AW261" s="467"/>
      <c r="AY261" s="467"/>
      <c r="AZ261" s="467"/>
      <c r="BA261" s="467"/>
      <c r="BB261" s="467"/>
      <c r="BE261" s="78"/>
    </row>
    <row r="262" spans="1:347" s="70" customFormat="1" ht="11.25" customHeight="1" x14ac:dyDescent="0.2">
      <c r="A262" s="130"/>
      <c r="B262" s="70" t="s">
        <v>252</v>
      </c>
      <c r="C262" s="516" t="s">
        <v>467</v>
      </c>
      <c r="D262" s="516" t="s">
        <v>467</v>
      </c>
      <c r="E262" s="506">
        <v>0</v>
      </c>
      <c r="G262" s="90"/>
      <c r="H262" s="134">
        <v>59040</v>
      </c>
      <c r="I262" s="135">
        <v>60220.800000000003</v>
      </c>
      <c r="J262" s="135">
        <v>61425.216000000008</v>
      </c>
      <c r="K262" s="135">
        <v>62653.720320000008</v>
      </c>
      <c r="L262" s="135">
        <v>63906.79472640001</v>
      </c>
      <c r="M262" s="135">
        <v>65184.930620928011</v>
      </c>
      <c r="N262" s="135">
        <v>66488.629233346568</v>
      </c>
      <c r="O262" s="135">
        <v>67818.401818013503</v>
      </c>
      <c r="P262" s="135">
        <v>69174.769854373779</v>
      </c>
      <c r="Q262" s="135">
        <v>70558.265251461256</v>
      </c>
      <c r="R262" s="135">
        <v>71969.430556490479</v>
      </c>
      <c r="S262" s="135">
        <v>73408.819167620284</v>
      </c>
      <c r="T262" s="135">
        <v>74876.995550972686</v>
      </c>
      <c r="U262" s="135">
        <v>76374.535461992142</v>
      </c>
      <c r="V262" s="135">
        <v>77902.026171231992</v>
      </c>
      <c r="W262" s="135">
        <v>79460.066694656634</v>
      </c>
      <c r="X262" s="135">
        <v>81049.268028549763</v>
      </c>
      <c r="Y262" s="135">
        <v>82670.253389120757</v>
      </c>
      <c r="Z262" s="135">
        <v>84323.658456903169</v>
      </c>
      <c r="AA262" s="135">
        <v>86010.131626041228</v>
      </c>
      <c r="AB262" s="135">
        <v>87730.334258562056</v>
      </c>
      <c r="AC262" s="135">
        <v>89484.940943733294</v>
      </c>
      <c r="AD262" s="135">
        <v>91274.639762607956</v>
      </c>
      <c r="AE262" s="135">
        <v>93100.13255786011</v>
      </c>
      <c r="AF262" s="135">
        <v>94962.135209017317</v>
      </c>
      <c r="AG262" s="135">
        <v>96861.377913197663</v>
      </c>
      <c r="AH262" s="135">
        <v>98798.605471461618</v>
      </c>
      <c r="AI262" s="135">
        <v>100774.57758089085</v>
      </c>
      <c r="AJ262" s="135">
        <v>102790.06913250867</v>
      </c>
      <c r="AK262" s="135">
        <v>104845.87051515884</v>
      </c>
      <c r="AL262" s="135">
        <v>106942.78792546202</v>
      </c>
      <c r="AM262" s="135">
        <v>109081.64368397127</v>
      </c>
      <c r="AN262" s="135">
        <v>111263.27655765069</v>
      </c>
      <c r="AO262" s="135">
        <v>113488.5420888037</v>
      </c>
      <c r="AP262" s="135">
        <v>115758.31293057978</v>
      </c>
      <c r="AQ262" s="135">
        <v>118073.47918919138</v>
      </c>
      <c r="AR262" s="135">
        <v>120434.9487729752</v>
      </c>
      <c r="AS262" s="135">
        <v>122843.64774843471</v>
      </c>
      <c r="AT262" s="135">
        <v>125300.52070340341</v>
      </c>
      <c r="AU262" s="135">
        <v>127806.53111747147</v>
      </c>
      <c r="AV262" s="135">
        <v>130362.66173982091</v>
      </c>
      <c r="AW262" s="135">
        <v>132969.91497461734</v>
      </c>
      <c r="AY262" s="71"/>
      <c r="AZ262" s="71"/>
      <c r="BA262" s="71"/>
      <c r="BB262" s="71">
        <v>-60220.800000000003</v>
      </c>
      <c r="BD262" s="78"/>
      <c r="BE262" s="78"/>
    </row>
    <row r="263" spans="1:347" s="70" customFormat="1" ht="11.25" customHeight="1" x14ac:dyDescent="0.2">
      <c r="A263" s="130"/>
      <c r="B263" s="91" t="s">
        <v>288</v>
      </c>
      <c r="C263" s="91"/>
      <c r="D263" s="91"/>
      <c r="E263" s="509"/>
      <c r="F263" s="91"/>
      <c r="G263" s="95"/>
      <c r="H263" s="468"/>
      <c r="I263" s="469"/>
      <c r="J263" s="469"/>
      <c r="K263" s="469"/>
      <c r="L263" s="469"/>
      <c r="M263" s="469"/>
      <c r="N263" s="469"/>
      <c r="O263" s="469"/>
      <c r="P263" s="469"/>
      <c r="Q263" s="469"/>
      <c r="R263" s="469"/>
      <c r="S263" s="469"/>
      <c r="T263" s="469"/>
      <c r="U263" s="469"/>
      <c r="V263" s="469"/>
      <c r="W263" s="469"/>
      <c r="X263" s="469"/>
      <c r="Y263" s="469"/>
      <c r="Z263" s="469"/>
      <c r="AA263" s="469"/>
      <c r="AB263" s="469"/>
      <c r="AC263" s="469"/>
      <c r="AD263" s="469"/>
      <c r="AE263" s="469"/>
      <c r="AF263" s="469"/>
      <c r="AG263" s="469"/>
      <c r="AH263" s="469"/>
      <c r="AI263" s="469"/>
      <c r="AJ263" s="469"/>
      <c r="AK263" s="469"/>
      <c r="AL263" s="469"/>
      <c r="AM263" s="469"/>
      <c r="AN263" s="469"/>
      <c r="AO263" s="469"/>
      <c r="AP263" s="469"/>
      <c r="AQ263" s="469"/>
      <c r="AR263" s="469"/>
      <c r="AS263" s="469"/>
      <c r="AT263" s="469"/>
      <c r="AU263" s="469"/>
      <c r="AV263" s="469"/>
      <c r="AW263" s="469"/>
      <c r="AY263" s="71"/>
      <c r="AZ263" s="71"/>
      <c r="BA263" s="71"/>
      <c r="BB263" s="71"/>
      <c r="BD263" s="78"/>
      <c r="BE263" s="78"/>
    </row>
    <row r="264" spans="1:347" s="70" customFormat="1" ht="11.25" customHeight="1" x14ac:dyDescent="0.2">
      <c r="A264" s="130"/>
      <c r="B264" s="470" t="s">
        <v>289</v>
      </c>
      <c r="C264" s="470"/>
      <c r="D264" s="470"/>
      <c r="E264" s="510"/>
      <c r="F264" s="470"/>
      <c r="G264" s="471"/>
      <c r="H264" s="475">
        <v>0</v>
      </c>
      <c r="I264" s="476">
        <v>0</v>
      </c>
      <c r="J264" s="476">
        <v>0</v>
      </c>
      <c r="K264" s="476">
        <v>0</v>
      </c>
      <c r="L264" s="476">
        <v>0</v>
      </c>
      <c r="M264" s="476">
        <v>0</v>
      </c>
      <c r="N264" s="476">
        <v>0</v>
      </c>
      <c r="O264" s="476">
        <v>0</v>
      </c>
      <c r="P264" s="476">
        <v>0</v>
      </c>
      <c r="Q264" s="476">
        <v>0</v>
      </c>
      <c r="R264" s="476">
        <v>0</v>
      </c>
      <c r="S264" s="476">
        <v>0</v>
      </c>
      <c r="T264" s="476">
        <v>0</v>
      </c>
      <c r="U264" s="476">
        <v>0</v>
      </c>
      <c r="V264" s="476">
        <v>0</v>
      </c>
      <c r="W264" s="476">
        <v>0</v>
      </c>
      <c r="X264" s="476">
        <v>0</v>
      </c>
      <c r="Y264" s="476">
        <v>0</v>
      </c>
      <c r="Z264" s="476">
        <v>0</v>
      </c>
      <c r="AA264" s="476">
        <v>0</v>
      </c>
      <c r="AB264" s="476">
        <v>0</v>
      </c>
      <c r="AC264" s="476">
        <v>0</v>
      </c>
      <c r="AD264" s="476">
        <v>0</v>
      </c>
      <c r="AE264" s="476">
        <v>0</v>
      </c>
      <c r="AF264" s="476">
        <v>0</v>
      </c>
      <c r="AG264" s="476">
        <v>0</v>
      </c>
      <c r="AH264" s="476">
        <v>0</v>
      </c>
      <c r="AI264" s="476">
        <v>0</v>
      </c>
      <c r="AJ264" s="476">
        <v>0</v>
      </c>
      <c r="AK264" s="476">
        <v>0</v>
      </c>
      <c r="AL264" s="476">
        <v>0</v>
      </c>
      <c r="AM264" s="476">
        <v>0</v>
      </c>
      <c r="AN264" s="476">
        <v>0</v>
      </c>
      <c r="AO264" s="476">
        <v>0</v>
      </c>
      <c r="AP264" s="476">
        <v>0</v>
      </c>
      <c r="AQ264" s="476">
        <v>0</v>
      </c>
      <c r="AR264" s="476">
        <v>0</v>
      </c>
      <c r="AS264" s="476">
        <v>0</v>
      </c>
      <c r="AT264" s="476">
        <v>0</v>
      </c>
      <c r="AU264" s="476">
        <v>0</v>
      </c>
      <c r="AV264" s="476">
        <v>0</v>
      </c>
      <c r="AW264" s="476">
        <v>0</v>
      </c>
      <c r="AY264" s="71"/>
      <c r="AZ264" s="71"/>
      <c r="BA264" s="71"/>
      <c r="BB264" s="71"/>
      <c r="BD264" s="78"/>
      <c r="BE264" s="78"/>
    </row>
    <row r="265" spans="1:347" s="70" customFormat="1" ht="11.25" customHeight="1" x14ac:dyDescent="0.2">
      <c r="A265" s="130"/>
      <c r="B265" s="91" t="s">
        <v>290</v>
      </c>
      <c r="C265" s="91"/>
      <c r="D265" s="91"/>
      <c r="E265" s="509"/>
      <c r="F265" s="91"/>
      <c r="G265" s="95"/>
      <c r="H265" s="474" t="s">
        <v>294</v>
      </c>
      <c r="I265" s="376" t="s">
        <v>294</v>
      </c>
      <c r="J265" s="376" t="s">
        <v>294</v>
      </c>
      <c r="K265" s="376" t="s">
        <v>294</v>
      </c>
      <c r="L265" s="376" t="s">
        <v>294</v>
      </c>
      <c r="M265" s="376" t="s">
        <v>294</v>
      </c>
      <c r="N265" s="376" t="s">
        <v>294</v>
      </c>
      <c r="O265" s="376" t="s">
        <v>294</v>
      </c>
      <c r="P265" s="376" t="s">
        <v>294</v>
      </c>
      <c r="Q265" s="376" t="s">
        <v>294</v>
      </c>
      <c r="R265" s="376" t="s">
        <v>294</v>
      </c>
      <c r="S265" s="376" t="s">
        <v>294</v>
      </c>
      <c r="T265" s="376" t="s">
        <v>294</v>
      </c>
      <c r="U265" s="376" t="s">
        <v>294</v>
      </c>
      <c r="V265" s="376" t="s">
        <v>294</v>
      </c>
      <c r="W265" s="376" t="s">
        <v>294</v>
      </c>
      <c r="X265" s="376" t="s">
        <v>294</v>
      </c>
      <c r="Y265" s="376" t="s">
        <v>294</v>
      </c>
      <c r="Z265" s="376" t="s">
        <v>294</v>
      </c>
      <c r="AA265" s="376" t="s">
        <v>294</v>
      </c>
      <c r="AB265" s="376" t="s">
        <v>294</v>
      </c>
      <c r="AC265" s="376" t="s">
        <v>294</v>
      </c>
      <c r="AD265" s="376" t="s">
        <v>294</v>
      </c>
      <c r="AE265" s="376" t="s">
        <v>294</v>
      </c>
      <c r="AF265" s="376" t="s">
        <v>294</v>
      </c>
      <c r="AG265" s="376" t="s">
        <v>294</v>
      </c>
      <c r="AH265" s="376" t="s">
        <v>294</v>
      </c>
      <c r="AI265" s="376" t="s">
        <v>294</v>
      </c>
      <c r="AJ265" s="376" t="s">
        <v>294</v>
      </c>
      <c r="AK265" s="376" t="s">
        <v>294</v>
      </c>
      <c r="AL265" s="376" t="s">
        <v>294</v>
      </c>
      <c r="AM265" s="376" t="s">
        <v>294</v>
      </c>
      <c r="AN265" s="376" t="s">
        <v>294</v>
      </c>
      <c r="AO265" s="376" t="s">
        <v>294</v>
      </c>
      <c r="AP265" s="376" t="s">
        <v>294</v>
      </c>
      <c r="AQ265" s="376" t="s">
        <v>294</v>
      </c>
      <c r="AR265" s="376" t="s">
        <v>294</v>
      </c>
      <c r="AS265" s="376" t="s">
        <v>294</v>
      </c>
      <c r="AT265" s="376" t="s">
        <v>294</v>
      </c>
      <c r="AU265" s="376" t="s">
        <v>294</v>
      </c>
      <c r="AV265" s="376" t="s">
        <v>294</v>
      </c>
      <c r="AW265" s="376" t="s">
        <v>294</v>
      </c>
      <c r="BD265" s="78"/>
      <c r="BE265" s="78"/>
    </row>
    <row r="266" spans="1:347" s="70" customFormat="1" ht="11.25" customHeight="1" x14ac:dyDescent="0.2">
      <c r="A266" s="130"/>
      <c r="E266" s="511"/>
      <c r="G266" s="90"/>
      <c r="H266" s="129"/>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BD266" s="78"/>
      <c r="BE266" s="78"/>
    </row>
    <row r="267" spans="1:347" s="70" customFormat="1" ht="11.25" customHeight="1" x14ac:dyDescent="0.2">
      <c r="A267" s="130"/>
      <c r="E267" s="511"/>
      <c r="G267" s="90"/>
      <c r="H267" s="129"/>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c r="AR267" s="71"/>
      <c r="AS267" s="71"/>
      <c r="AT267" s="71"/>
      <c r="AU267" s="71"/>
      <c r="AV267" s="71"/>
      <c r="AW267" s="71"/>
      <c r="BD267" s="78"/>
      <c r="BE267" s="78"/>
    </row>
    <row r="268" spans="1:347" x14ac:dyDescent="0.25">
      <c r="A268" s="131"/>
      <c r="B268" s="68" t="s">
        <v>253</v>
      </c>
      <c r="C268" s="461"/>
      <c r="D268" s="461"/>
      <c r="E268" s="512"/>
      <c r="F268" s="461"/>
      <c r="G268" s="462"/>
      <c r="H268" s="463"/>
      <c r="I268" s="464"/>
      <c r="J268" s="464"/>
      <c r="K268" s="464"/>
      <c r="L268" s="464"/>
      <c r="M268" s="464"/>
      <c r="N268" s="464"/>
      <c r="O268" s="464"/>
      <c r="P268" s="464"/>
      <c r="Q268" s="464"/>
      <c r="R268" s="464"/>
      <c r="S268" s="464"/>
      <c r="T268" s="464"/>
      <c r="U268" s="464"/>
      <c r="V268" s="464"/>
      <c r="W268" s="464"/>
      <c r="X268" s="464"/>
      <c r="Y268" s="464"/>
      <c r="Z268" s="464"/>
      <c r="AA268" s="464"/>
      <c r="AB268" s="464"/>
      <c r="AC268" s="464"/>
      <c r="AD268" s="464"/>
      <c r="AE268" s="464"/>
      <c r="AF268" s="464"/>
      <c r="AG268" s="464"/>
      <c r="AH268" s="464"/>
      <c r="AI268" s="464"/>
      <c r="AJ268" s="464"/>
      <c r="AK268" s="464"/>
      <c r="AL268" s="464"/>
      <c r="AM268" s="464"/>
      <c r="AN268" s="464"/>
      <c r="AO268" s="464"/>
      <c r="AP268" s="464"/>
      <c r="AQ268" s="464"/>
      <c r="AR268" s="464"/>
      <c r="AS268" s="464"/>
      <c r="AT268" s="464"/>
      <c r="AU268" s="464"/>
      <c r="AV268" s="464"/>
      <c r="AW268" s="464"/>
      <c r="AX268" s="70"/>
      <c r="AY268" s="464"/>
      <c r="AZ268" s="464"/>
      <c r="BA268" s="464"/>
      <c r="BB268" s="464"/>
      <c r="BC268" s="70"/>
      <c r="BD268" s="70"/>
      <c r="BE268" s="70"/>
      <c r="BF268" s="70"/>
      <c r="BG268" s="70"/>
      <c r="BH268" s="70"/>
      <c r="BI268" s="70"/>
      <c r="BJ268" s="70"/>
      <c r="BK268" s="70"/>
      <c r="BL268" s="70"/>
      <c r="BM268" s="70"/>
      <c r="BN268" s="70"/>
      <c r="BO268" s="70"/>
      <c r="BP268" s="70"/>
      <c r="BQ268" s="70"/>
      <c r="BR268" s="70"/>
      <c r="BS268" s="70"/>
      <c r="BT268" s="70"/>
      <c r="BU268" s="70"/>
      <c r="BV268" s="70"/>
      <c r="BW268" s="70"/>
      <c r="BX268" s="70"/>
      <c r="BY268" s="70"/>
      <c r="BZ268" s="70"/>
      <c r="CA268" s="70"/>
      <c r="CB268" s="70"/>
      <c r="CC268" s="70"/>
      <c r="CD268" s="70"/>
      <c r="CE268" s="70"/>
      <c r="CF268" s="70"/>
      <c r="CG268" s="70"/>
      <c r="CH268" s="70"/>
      <c r="CI268" s="70"/>
      <c r="CJ268" s="70"/>
      <c r="CK268" s="70"/>
      <c r="CL268" s="70"/>
      <c r="CM268" s="70"/>
      <c r="CN268" s="70"/>
      <c r="CO268" s="70"/>
      <c r="CP268" s="70"/>
      <c r="CQ268" s="70"/>
      <c r="CR268" s="70"/>
      <c r="CS268" s="70"/>
      <c r="CT268" s="70"/>
      <c r="CU268" s="70"/>
      <c r="CV268" s="70"/>
      <c r="CW268" s="70"/>
      <c r="CX268" s="70"/>
      <c r="CY268" s="70"/>
      <c r="CZ268" s="70"/>
      <c r="DA268" s="70"/>
      <c r="DB268" s="70"/>
      <c r="DC268" s="70"/>
      <c r="DD268" s="70"/>
      <c r="DE268" s="70"/>
      <c r="DF268" s="70"/>
      <c r="DG268" s="70"/>
      <c r="DH268" s="70"/>
      <c r="DI268" s="70"/>
      <c r="DJ268" s="70"/>
      <c r="DK268" s="70"/>
      <c r="DL268" s="70"/>
      <c r="DM268" s="70"/>
      <c r="DN268" s="70"/>
      <c r="DO268" s="70"/>
      <c r="DP268" s="70"/>
      <c r="DQ268" s="70"/>
      <c r="DR268" s="70"/>
      <c r="DS268" s="70"/>
      <c r="DT268" s="70"/>
      <c r="DU268" s="70"/>
      <c r="DV268" s="70"/>
      <c r="DW268" s="70"/>
      <c r="DX268" s="70"/>
      <c r="DY268" s="70"/>
      <c r="DZ268" s="70"/>
      <c r="EA268" s="70"/>
      <c r="EB268" s="70"/>
      <c r="EC268" s="70"/>
      <c r="ED268" s="70"/>
      <c r="EE268" s="70"/>
      <c r="EF268" s="70"/>
      <c r="EG268" s="70"/>
      <c r="EH268" s="70"/>
      <c r="EI268" s="70"/>
      <c r="EJ268" s="70"/>
      <c r="EK268" s="70"/>
      <c r="EL268" s="70"/>
      <c r="EM268" s="70"/>
      <c r="EN268" s="70"/>
      <c r="EO268" s="70"/>
      <c r="EP268" s="70"/>
      <c r="EQ268" s="70"/>
      <c r="ER268" s="70"/>
      <c r="ES268" s="70"/>
      <c r="ET268" s="70"/>
      <c r="EU268" s="70"/>
      <c r="EV268" s="70"/>
      <c r="EW268" s="70"/>
      <c r="EX268" s="70"/>
      <c r="EY268" s="70"/>
      <c r="EZ268" s="70"/>
      <c r="FA268" s="70"/>
      <c r="FB268" s="70"/>
      <c r="FC268" s="70"/>
      <c r="FD268" s="70"/>
      <c r="FE268" s="70"/>
      <c r="FF268" s="70"/>
      <c r="FG268" s="70"/>
      <c r="FH268" s="70"/>
      <c r="FI268" s="70"/>
      <c r="FJ268" s="70"/>
      <c r="FK268" s="70"/>
      <c r="FL268" s="70"/>
      <c r="FM268" s="70"/>
      <c r="FN268" s="70"/>
      <c r="FO268" s="70"/>
      <c r="FP268" s="70"/>
      <c r="FQ268" s="70"/>
      <c r="FR268" s="70"/>
      <c r="FS268" s="70"/>
      <c r="FT268" s="70"/>
      <c r="FU268" s="70"/>
      <c r="FV268" s="70"/>
      <c r="FW268" s="70"/>
      <c r="FX268" s="70"/>
      <c r="FY268" s="70"/>
      <c r="FZ268" s="70"/>
      <c r="GA268" s="70"/>
      <c r="GB268" s="70"/>
      <c r="GC268" s="70"/>
      <c r="GD268" s="70"/>
      <c r="GE268" s="70"/>
      <c r="GF268" s="70"/>
      <c r="GG268" s="70"/>
      <c r="GH268" s="70"/>
      <c r="GI268" s="70"/>
      <c r="GJ268" s="70"/>
      <c r="GK268" s="70"/>
      <c r="GL268" s="70"/>
      <c r="GM268" s="70"/>
      <c r="GN268" s="70"/>
      <c r="GO268" s="70"/>
      <c r="GP268" s="70"/>
      <c r="GQ268" s="70"/>
      <c r="GR268" s="70"/>
      <c r="GS268" s="70"/>
      <c r="GT268" s="70"/>
      <c r="GU268" s="70"/>
      <c r="GV268" s="70"/>
      <c r="GW268" s="70"/>
      <c r="GX268" s="70"/>
      <c r="GY268" s="70"/>
      <c r="GZ268" s="70"/>
      <c r="HA268" s="70"/>
      <c r="HB268" s="70"/>
      <c r="HC268" s="70"/>
      <c r="HD268" s="70"/>
      <c r="HE268" s="70"/>
      <c r="HF268" s="70"/>
      <c r="HG268" s="70"/>
      <c r="HH268" s="70"/>
      <c r="HI268" s="70"/>
      <c r="HJ268" s="70"/>
      <c r="HK268" s="70"/>
      <c r="HL268" s="70"/>
      <c r="HM268" s="70"/>
      <c r="HN268" s="70"/>
      <c r="HO268" s="70"/>
      <c r="HP268" s="70"/>
      <c r="HQ268" s="70"/>
      <c r="HR268" s="70"/>
      <c r="HS268" s="70"/>
      <c r="HT268" s="70"/>
      <c r="HU268" s="70"/>
      <c r="HV268" s="70"/>
      <c r="HW268" s="70"/>
      <c r="HX268" s="70"/>
      <c r="HY268" s="70"/>
      <c r="HZ268" s="70"/>
      <c r="IA268" s="70"/>
      <c r="IB268" s="70"/>
      <c r="IC268" s="70"/>
      <c r="ID268" s="70"/>
      <c r="IE268" s="70"/>
      <c r="IF268" s="70"/>
      <c r="IG268" s="70"/>
      <c r="IH268" s="70"/>
      <c r="II268" s="70"/>
      <c r="IJ268" s="70"/>
      <c r="IK268" s="70"/>
      <c r="IL268" s="70"/>
      <c r="IM268" s="70"/>
      <c r="IN268" s="70"/>
      <c r="IO268" s="70"/>
      <c r="IP268" s="70"/>
      <c r="IQ268" s="70"/>
      <c r="IR268" s="70"/>
      <c r="IS268" s="70"/>
      <c r="IT268" s="70"/>
      <c r="IU268" s="70"/>
      <c r="IV268" s="70"/>
      <c r="IW268" s="70"/>
      <c r="IX268" s="70"/>
      <c r="IY268" s="70"/>
      <c r="IZ268" s="70"/>
      <c r="JA268" s="70"/>
      <c r="JB268" s="70"/>
      <c r="JC268" s="70"/>
      <c r="JD268" s="70"/>
      <c r="JE268" s="70"/>
      <c r="JF268" s="70"/>
      <c r="JG268" s="70"/>
      <c r="JH268" s="70"/>
      <c r="JI268" s="70"/>
      <c r="JJ268" s="70"/>
      <c r="JK268" s="70"/>
      <c r="JL268" s="70"/>
      <c r="JM268" s="70"/>
      <c r="JN268" s="70"/>
      <c r="JO268" s="70"/>
      <c r="JP268" s="70"/>
      <c r="JQ268" s="70"/>
      <c r="JR268" s="70"/>
      <c r="JS268" s="70"/>
      <c r="JT268" s="70"/>
      <c r="JU268" s="70"/>
      <c r="JV268" s="70"/>
      <c r="JW268" s="70"/>
      <c r="JX268" s="70"/>
      <c r="JY268" s="70"/>
      <c r="JZ268" s="70"/>
      <c r="KA268" s="70"/>
      <c r="KB268" s="70"/>
      <c r="KC268" s="70"/>
      <c r="KD268" s="70"/>
      <c r="KE268" s="70"/>
      <c r="KF268" s="70"/>
      <c r="KG268" s="70"/>
      <c r="KH268" s="70"/>
      <c r="KI268" s="70"/>
      <c r="KJ268" s="70"/>
      <c r="KK268" s="70"/>
      <c r="KL268" s="70"/>
      <c r="KM268" s="70"/>
      <c r="KN268" s="70"/>
      <c r="KO268" s="70"/>
      <c r="KP268" s="70"/>
      <c r="KQ268" s="70"/>
      <c r="KR268" s="70"/>
      <c r="KS268" s="70"/>
      <c r="KT268" s="70"/>
      <c r="KU268" s="70"/>
      <c r="KV268" s="70"/>
      <c r="KW268" s="70"/>
      <c r="KX268" s="70"/>
      <c r="KY268" s="70"/>
      <c r="KZ268" s="70"/>
      <c r="LA268" s="70"/>
      <c r="LB268" s="70"/>
      <c r="LC268" s="70"/>
      <c r="LD268" s="70"/>
      <c r="LE268" s="70"/>
      <c r="LF268" s="70"/>
      <c r="LG268" s="70"/>
      <c r="LH268" s="70"/>
      <c r="LI268" s="70"/>
      <c r="LJ268" s="70"/>
      <c r="LK268" s="70"/>
      <c r="LL268" s="70"/>
      <c r="LM268" s="70"/>
      <c r="LN268" s="70"/>
      <c r="LO268" s="70"/>
      <c r="LP268" s="70"/>
      <c r="LQ268" s="70"/>
      <c r="LR268" s="70"/>
      <c r="LS268" s="70"/>
      <c r="LT268" s="70"/>
      <c r="LU268" s="70"/>
      <c r="LV268" s="70"/>
      <c r="LW268" s="70"/>
      <c r="LX268" s="70"/>
      <c r="LY268" s="70"/>
      <c r="LZ268" s="70"/>
      <c r="MA268" s="70"/>
      <c r="MB268" s="70"/>
      <c r="MC268" s="70"/>
      <c r="MD268" s="70"/>
      <c r="ME268" s="70"/>
      <c r="MF268" s="70"/>
      <c r="MG268" s="70"/>
      <c r="MH268" s="70"/>
      <c r="MI268" s="70"/>
    </row>
    <row r="269" spans="1:347" x14ac:dyDescent="0.25">
      <c r="A269" s="131"/>
      <c r="B269" s="465" t="s">
        <v>287</v>
      </c>
      <c r="C269" s="466"/>
      <c r="D269" s="466"/>
      <c r="E269" s="513"/>
      <c r="F269" s="466"/>
      <c r="G269" s="466"/>
      <c r="H269" s="126"/>
      <c r="I269" s="467"/>
      <c r="J269" s="467"/>
      <c r="K269" s="467"/>
      <c r="L269" s="467"/>
      <c r="M269" s="467"/>
      <c r="N269" s="467"/>
      <c r="O269" s="467"/>
      <c r="P269" s="467"/>
      <c r="Q269" s="467"/>
      <c r="R269" s="467"/>
      <c r="S269" s="467"/>
      <c r="T269" s="467"/>
      <c r="U269" s="467"/>
      <c r="V269" s="467"/>
      <c r="W269" s="467"/>
      <c r="X269" s="467"/>
      <c r="Y269" s="467"/>
      <c r="Z269" s="467"/>
      <c r="AA269" s="467"/>
      <c r="AB269" s="467"/>
      <c r="AC269" s="467"/>
      <c r="AD269" s="467"/>
      <c r="AE269" s="467"/>
      <c r="AF269" s="467"/>
      <c r="AG269" s="467"/>
      <c r="AH269" s="467"/>
      <c r="AI269" s="467"/>
      <c r="AJ269" s="467"/>
      <c r="AK269" s="467"/>
      <c r="AL269" s="467"/>
      <c r="AM269" s="467"/>
      <c r="AN269" s="467"/>
      <c r="AO269" s="467"/>
      <c r="AP269" s="467"/>
      <c r="AQ269" s="467"/>
      <c r="AR269" s="467"/>
      <c r="AS269" s="467"/>
      <c r="AT269" s="467"/>
      <c r="AU269" s="467"/>
      <c r="AV269" s="467"/>
      <c r="AW269" s="467"/>
      <c r="AX269" s="70"/>
      <c r="AY269" s="467"/>
      <c r="AZ269" s="467"/>
      <c r="BA269" s="467"/>
      <c r="BB269" s="467"/>
      <c r="BC269" s="70"/>
      <c r="BD269" s="70"/>
      <c r="BE269" s="70"/>
      <c r="BF269" s="70"/>
      <c r="BG269" s="70"/>
      <c r="BH269" s="70"/>
      <c r="BI269" s="70"/>
      <c r="BJ269" s="70"/>
      <c r="BK269" s="70"/>
      <c r="BL269" s="70"/>
      <c r="BM269" s="70"/>
      <c r="BN269" s="70"/>
      <c r="BO269" s="70"/>
      <c r="BP269" s="70"/>
      <c r="BQ269" s="70"/>
      <c r="BR269" s="70"/>
      <c r="BS269" s="70"/>
      <c r="BT269" s="70"/>
      <c r="BU269" s="70"/>
      <c r="BV269" s="70"/>
      <c r="BW269" s="70"/>
      <c r="BX269" s="70"/>
      <c r="BY269" s="70"/>
      <c r="BZ269" s="70"/>
      <c r="CA269" s="70"/>
      <c r="CB269" s="70"/>
      <c r="CC269" s="70"/>
      <c r="CD269" s="70"/>
      <c r="CE269" s="70"/>
      <c r="CF269" s="70"/>
      <c r="CG269" s="70"/>
      <c r="CH269" s="70"/>
      <c r="CI269" s="70"/>
      <c r="CJ269" s="70"/>
      <c r="CK269" s="70"/>
      <c r="CL269" s="70"/>
      <c r="CM269" s="70"/>
      <c r="CN269" s="70"/>
      <c r="CO269" s="70"/>
      <c r="CP269" s="70"/>
      <c r="CQ269" s="70"/>
      <c r="CR269" s="70"/>
      <c r="CS269" s="70"/>
      <c r="CT269" s="70"/>
      <c r="CU269" s="70"/>
      <c r="CV269" s="70"/>
      <c r="CW269" s="70"/>
      <c r="CX269" s="70"/>
      <c r="CY269" s="70"/>
      <c r="CZ269" s="70"/>
      <c r="DA269" s="70"/>
      <c r="DB269" s="70"/>
      <c r="DC269" s="70"/>
      <c r="DD269" s="70"/>
      <c r="DE269" s="70"/>
      <c r="DF269" s="70"/>
      <c r="DG269" s="70"/>
      <c r="DH269" s="70"/>
      <c r="DI269" s="70"/>
      <c r="DJ269" s="70"/>
      <c r="DK269" s="70"/>
      <c r="DL269" s="70"/>
      <c r="DM269" s="70"/>
      <c r="DN269" s="70"/>
      <c r="DO269" s="70"/>
      <c r="DP269" s="70"/>
      <c r="DQ269" s="70"/>
      <c r="DR269" s="70"/>
      <c r="DS269" s="70"/>
      <c r="DT269" s="70"/>
      <c r="DU269" s="70"/>
      <c r="DV269" s="70"/>
      <c r="DW269" s="70"/>
      <c r="DX269" s="70"/>
      <c r="DY269" s="70"/>
      <c r="DZ269" s="70"/>
      <c r="EA269" s="70"/>
      <c r="EB269" s="70"/>
      <c r="EC269" s="70"/>
      <c r="ED269" s="70"/>
      <c r="EE269" s="70"/>
      <c r="EF269" s="70"/>
      <c r="EG269" s="70"/>
      <c r="EH269" s="70"/>
      <c r="EI269" s="70"/>
      <c r="EJ269" s="70"/>
      <c r="EK269" s="70"/>
      <c r="EL269" s="70"/>
      <c r="EM269" s="70"/>
      <c r="EN269" s="70"/>
      <c r="EO269" s="70"/>
      <c r="EP269" s="70"/>
      <c r="EQ269" s="70"/>
      <c r="ER269" s="70"/>
      <c r="ES269" s="70"/>
      <c r="ET269" s="70"/>
      <c r="EU269" s="70"/>
      <c r="EV269" s="70"/>
      <c r="EW269" s="70"/>
      <c r="EX269" s="70"/>
      <c r="EY269" s="70"/>
      <c r="EZ269" s="70"/>
      <c r="FA269" s="70"/>
      <c r="FB269" s="70"/>
      <c r="FC269" s="70"/>
      <c r="FD269" s="70"/>
      <c r="FE269" s="70"/>
      <c r="FF269" s="70"/>
      <c r="FG269" s="70"/>
      <c r="FH269" s="70"/>
      <c r="FI269" s="70"/>
      <c r="FJ269" s="70"/>
      <c r="FK269" s="70"/>
      <c r="FL269" s="70"/>
      <c r="FM269" s="70"/>
      <c r="FN269" s="70"/>
      <c r="FO269" s="70"/>
      <c r="FP269" s="70"/>
      <c r="FQ269" s="70"/>
      <c r="FR269" s="70"/>
      <c r="FS269" s="70"/>
      <c r="FT269" s="70"/>
      <c r="FU269" s="70"/>
      <c r="FV269" s="70"/>
      <c r="FW269" s="70"/>
      <c r="FX269" s="70"/>
      <c r="FY269" s="70"/>
      <c r="FZ269" s="70"/>
      <c r="GA269" s="70"/>
      <c r="GB269" s="70"/>
      <c r="GC269" s="70"/>
      <c r="GD269" s="70"/>
      <c r="GE269" s="70"/>
      <c r="GF269" s="70"/>
      <c r="GG269" s="70"/>
      <c r="GH269" s="70"/>
      <c r="GI269" s="70"/>
      <c r="GJ269" s="70"/>
      <c r="GK269" s="70"/>
      <c r="GL269" s="70"/>
      <c r="GM269" s="70"/>
      <c r="GN269" s="70"/>
      <c r="GO269" s="70"/>
      <c r="GP269" s="70"/>
      <c r="GQ269" s="70"/>
      <c r="GR269" s="70"/>
      <c r="GS269" s="70"/>
      <c r="GT269" s="70"/>
      <c r="GU269" s="70"/>
      <c r="GV269" s="70"/>
      <c r="GW269" s="70"/>
      <c r="GX269" s="70"/>
      <c r="GY269" s="70"/>
      <c r="GZ269" s="70"/>
      <c r="HA269" s="70"/>
      <c r="HB269" s="70"/>
      <c r="HC269" s="70"/>
      <c r="HD269" s="70"/>
      <c r="HE269" s="70"/>
      <c r="HF269" s="70"/>
      <c r="HG269" s="70"/>
      <c r="HH269" s="70"/>
      <c r="HI269" s="70"/>
      <c r="HJ269" s="70"/>
      <c r="HK269" s="70"/>
      <c r="HL269" s="70"/>
      <c r="HM269" s="70"/>
      <c r="HN269" s="70"/>
      <c r="HO269" s="70"/>
      <c r="HP269" s="70"/>
      <c r="HQ269" s="70"/>
      <c r="HR269" s="70"/>
      <c r="HS269" s="70"/>
      <c r="HT269" s="70"/>
      <c r="HU269" s="70"/>
      <c r="HV269" s="70"/>
      <c r="HW269" s="70"/>
      <c r="HX269" s="70"/>
      <c r="HY269" s="70"/>
      <c r="HZ269" s="70"/>
      <c r="IA269" s="70"/>
      <c r="IB269" s="70"/>
      <c r="IC269" s="70"/>
      <c r="ID269" s="70"/>
      <c r="IE269" s="70"/>
      <c r="IF269" s="70"/>
      <c r="IG269" s="70"/>
      <c r="IH269" s="70"/>
      <c r="II269" s="70"/>
      <c r="IJ269" s="70"/>
      <c r="IK269" s="70"/>
      <c r="IL269" s="70"/>
      <c r="IM269" s="70"/>
      <c r="IN269" s="70"/>
      <c r="IO269" s="70"/>
      <c r="IP269" s="70"/>
      <c r="IQ269" s="70"/>
      <c r="IR269" s="70"/>
      <c r="IS269" s="70"/>
      <c r="IT269" s="70"/>
      <c r="IU269" s="70"/>
      <c r="IV269" s="70"/>
      <c r="IW269" s="70"/>
      <c r="IX269" s="70"/>
      <c r="IY269" s="70"/>
      <c r="IZ269" s="70"/>
      <c r="JA269" s="70"/>
      <c r="JB269" s="70"/>
      <c r="JC269" s="70"/>
      <c r="JD269" s="70"/>
      <c r="JE269" s="70"/>
      <c r="JF269" s="70"/>
      <c r="JG269" s="70"/>
      <c r="JH269" s="70"/>
      <c r="JI269" s="70"/>
      <c r="JJ269" s="70"/>
      <c r="JK269" s="70"/>
      <c r="JL269" s="70"/>
      <c r="JM269" s="70"/>
      <c r="JN269" s="70"/>
      <c r="JO269" s="70"/>
      <c r="JP269" s="70"/>
      <c r="JQ269" s="70"/>
      <c r="JR269" s="70"/>
      <c r="JS269" s="70"/>
      <c r="JT269" s="70"/>
      <c r="JU269" s="70"/>
      <c r="JV269" s="70"/>
      <c r="JW269" s="70"/>
      <c r="JX269" s="70"/>
      <c r="JY269" s="70"/>
      <c r="JZ269" s="70"/>
      <c r="KA269" s="70"/>
      <c r="KB269" s="70"/>
      <c r="KC269" s="70"/>
      <c r="KD269" s="70"/>
      <c r="KE269" s="70"/>
      <c r="KF269" s="70"/>
      <c r="KG269" s="70"/>
      <c r="KH269" s="70"/>
      <c r="KI269" s="70"/>
      <c r="KJ269" s="70"/>
      <c r="KK269" s="70"/>
      <c r="KL269" s="70"/>
      <c r="KM269" s="70"/>
      <c r="KN269" s="70"/>
      <c r="KO269" s="70"/>
      <c r="KP269" s="70"/>
      <c r="KQ269" s="70"/>
      <c r="KR269" s="70"/>
      <c r="KS269" s="70"/>
      <c r="KT269" s="70"/>
      <c r="KU269" s="70"/>
      <c r="KV269" s="70"/>
      <c r="KW269" s="70"/>
      <c r="KX269" s="70"/>
      <c r="KY269" s="70"/>
      <c r="KZ269" s="70"/>
      <c r="LA269" s="70"/>
      <c r="LB269" s="70"/>
      <c r="LC269" s="70"/>
      <c r="LD269" s="70"/>
      <c r="LE269" s="70"/>
      <c r="LF269" s="70"/>
      <c r="LG269" s="70"/>
      <c r="LH269" s="70"/>
      <c r="LI269" s="70"/>
      <c r="LJ269" s="70"/>
      <c r="LK269" s="70"/>
      <c r="LL269" s="70"/>
      <c r="LM269" s="70"/>
      <c r="LN269" s="70"/>
      <c r="LO269" s="70"/>
      <c r="LP269" s="70"/>
      <c r="LQ269" s="70"/>
      <c r="LR269" s="70"/>
      <c r="LS269" s="70"/>
      <c r="LT269" s="70"/>
      <c r="LU269" s="70"/>
      <c r="LV269" s="70"/>
      <c r="LW269" s="70"/>
      <c r="LX269" s="70"/>
      <c r="LY269" s="70"/>
      <c r="LZ269" s="70"/>
      <c r="MA269" s="70"/>
      <c r="MB269" s="70"/>
      <c r="MC269" s="70"/>
      <c r="MD269" s="70"/>
      <c r="ME269" s="70"/>
      <c r="MF269" s="70"/>
      <c r="MG269" s="70"/>
      <c r="MH269" s="70"/>
      <c r="MI269" s="70"/>
    </row>
    <row r="270" spans="1:347" s="70" customFormat="1" ht="11.25" customHeight="1" x14ac:dyDescent="0.2">
      <c r="A270" s="130"/>
      <c r="B270" s="70" t="s">
        <v>253</v>
      </c>
      <c r="C270" s="70" t="s">
        <v>468</v>
      </c>
      <c r="D270" s="70" t="s">
        <v>469</v>
      </c>
      <c r="E270" s="506">
        <v>1</v>
      </c>
      <c r="G270" s="90"/>
      <c r="H270" s="127">
        <v>160000</v>
      </c>
      <c r="I270" s="128">
        <v>163200</v>
      </c>
      <c r="J270" s="128">
        <v>166464</v>
      </c>
      <c r="K270" s="128">
        <v>169793.28</v>
      </c>
      <c r="L270" s="128">
        <v>173189.14559999999</v>
      </c>
      <c r="M270" s="128">
        <v>176652.92851199998</v>
      </c>
      <c r="N270" s="128">
        <v>180185.98708224</v>
      </c>
      <c r="O270" s="128">
        <v>183789.7068238848</v>
      </c>
      <c r="P270" s="128">
        <v>187465.50096036249</v>
      </c>
      <c r="Q270" s="128">
        <v>191214.81097956974</v>
      </c>
      <c r="R270" s="128">
        <v>195039.10719916114</v>
      </c>
      <c r="S270" s="128">
        <v>198939.88934314437</v>
      </c>
      <c r="T270" s="128">
        <v>202918.68713000725</v>
      </c>
      <c r="U270" s="128">
        <v>206977.0608726074</v>
      </c>
      <c r="V270" s="128">
        <v>211116.60209005955</v>
      </c>
      <c r="W270" s="128">
        <v>215338.93413186073</v>
      </c>
      <c r="X270" s="128">
        <v>219645.71281449797</v>
      </c>
      <c r="Y270" s="128">
        <v>224038.62707078792</v>
      </c>
      <c r="Z270" s="128">
        <v>228519.39961220368</v>
      </c>
      <c r="AA270" s="128">
        <v>233089.78760444775</v>
      </c>
      <c r="AB270" s="128">
        <v>237751.58335653669</v>
      </c>
      <c r="AC270" s="128">
        <v>242506.61502366743</v>
      </c>
      <c r="AD270" s="128">
        <v>247356.74732414077</v>
      </c>
      <c r="AE270" s="128">
        <v>252303.88227062358</v>
      </c>
      <c r="AF270" s="128">
        <v>257349.95991603605</v>
      </c>
      <c r="AG270" s="128">
        <v>262496.95911435678</v>
      </c>
      <c r="AH270" s="128">
        <v>267746.89829664392</v>
      </c>
      <c r="AI270" s="128">
        <v>273101.83626257681</v>
      </c>
      <c r="AJ270" s="128">
        <v>278563.87298782833</v>
      </c>
      <c r="AK270" s="128">
        <v>284135.15044758492</v>
      </c>
      <c r="AL270" s="128">
        <v>289817.8534565366</v>
      </c>
      <c r="AM270" s="128">
        <v>295614.21052566735</v>
      </c>
      <c r="AN270" s="128">
        <v>301526.4947361807</v>
      </c>
      <c r="AO270" s="128">
        <v>307557.02463090431</v>
      </c>
      <c r="AP270" s="128">
        <v>313708.1651235224</v>
      </c>
      <c r="AQ270" s="128">
        <v>319982.32842599286</v>
      </c>
      <c r="AR270" s="128">
        <v>326381.97499451274</v>
      </c>
      <c r="AS270" s="128">
        <v>332909.61449440301</v>
      </c>
      <c r="AT270" s="128">
        <v>339567.80678429105</v>
      </c>
      <c r="AU270" s="128">
        <v>346359.16291997686</v>
      </c>
      <c r="AV270" s="128">
        <v>353286.34617837641</v>
      </c>
      <c r="AW270" s="128">
        <v>360352.07310194394</v>
      </c>
      <c r="AY270" s="71"/>
      <c r="AZ270" s="71"/>
      <c r="BA270" s="71"/>
      <c r="BB270" s="71">
        <v>-163200</v>
      </c>
      <c r="BD270" s="78"/>
      <c r="BE270" s="78"/>
    </row>
    <row r="271" spans="1:347" s="70" customFormat="1" ht="11.25" customHeight="1" x14ac:dyDescent="0.2">
      <c r="A271" s="130"/>
      <c r="B271" s="70" t="s">
        <v>253</v>
      </c>
      <c r="E271" s="506"/>
      <c r="G271" s="90"/>
      <c r="H271" s="127"/>
      <c r="I271" s="128">
        <v>0</v>
      </c>
      <c r="J271" s="128">
        <v>0</v>
      </c>
      <c r="K271" s="128">
        <v>0</v>
      </c>
      <c r="L271" s="128">
        <v>0</v>
      </c>
      <c r="M271" s="128">
        <v>0</v>
      </c>
      <c r="N271" s="128">
        <v>0</v>
      </c>
      <c r="O271" s="128">
        <v>0</v>
      </c>
      <c r="P271" s="128">
        <v>0</v>
      </c>
      <c r="Q271" s="128">
        <v>0</v>
      </c>
      <c r="R271" s="128">
        <v>0</v>
      </c>
      <c r="S271" s="128">
        <v>0</v>
      </c>
      <c r="T271" s="128">
        <v>0</v>
      </c>
      <c r="U271" s="128">
        <v>0</v>
      </c>
      <c r="V271" s="128">
        <v>0</v>
      </c>
      <c r="W271" s="128">
        <v>0</v>
      </c>
      <c r="X271" s="128">
        <v>0</v>
      </c>
      <c r="Y271" s="128">
        <v>0</v>
      </c>
      <c r="Z271" s="128">
        <v>0</v>
      </c>
      <c r="AA271" s="128">
        <v>0</v>
      </c>
      <c r="AB271" s="128">
        <v>0</v>
      </c>
      <c r="AC271" s="128">
        <v>0</v>
      </c>
      <c r="AD271" s="128">
        <v>0</v>
      </c>
      <c r="AE271" s="128">
        <v>0</v>
      </c>
      <c r="AF271" s="128">
        <v>0</v>
      </c>
      <c r="AG271" s="128">
        <v>0</v>
      </c>
      <c r="AH271" s="128">
        <v>0</v>
      </c>
      <c r="AI271" s="128">
        <v>0</v>
      </c>
      <c r="AJ271" s="128">
        <v>0</v>
      </c>
      <c r="AK271" s="128">
        <v>0</v>
      </c>
      <c r="AL271" s="128">
        <v>0</v>
      </c>
      <c r="AM271" s="128">
        <v>0</v>
      </c>
      <c r="AN271" s="128">
        <v>0</v>
      </c>
      <c r="AO271" s="128">
        <v>0</v>
      </c>
      <c r="AP271" s="128">
        <v>0</v>
      </c>
      <c r="AQ271" s="128">
        <v>0</v>
      </c>
      <c r="AR271" s="128">
        <v>0</v>
      </c>
      <c r="AS271" s="128">
        <v>0</v>
      </c>
      <c r="AT271" s="128">
        <v>0</v>
      </c>
      <c r="AU271" s="128">
        <v>0</v>
      </c>
      <c r="AV271" s="128">
        <v>0</v>
      </c>
      <c r="AW271" s="128">
        <v>0</v>
      </c>
      <c r="AY271" s="71"/>
      <c r="AZ271" s="71"/>
      <c r="BA271" s="71"/>
      <c r="BB271" s="71">
        <v>0</v>
      </c>
      <c r="BD271" s="78"/>
      <c r="BE271" s="78"/>
    </row>
    <row r="272" spans="1:347" s="70" customFormat="1" ht="11.25" customHeight="1" x14ac:dyDescent="0.2">
      <c r="A272" s="130"/>
      <c r="B272" s="70" t="s">
        <v>253</v>
      </c>
      <c r="E272" s="506"/>
      <c r="G272" s="90"/>
      <c r="H272" s="127"/>
      <c r="I272" s="128">
        <v>0</v>
      </c>
      <c r="J272" s="128">
        <v>0</v>
      </c>
      <c r="K272" s="128">
        <v>0</v>
      </c>
      <c r="L272" s="128">
        <v>0</v>
      </c>
      <c r="M272" s="128">
        <v>0</v>
      </c>
      <c r="N272" s="128">
        <v>0</v>
      </c>
      <c r="O272" s="128">
        <v>0</v>
      </c>
      <c r="P272" s="128">
        <v>0</v>
      </c>
      <c r="Q272" s="128">
        <v>0</v>
      </c>
      <c r="R272" s="128">
        <v>0</v>
      </c>
      <c r="S272" s="128">
        <v>0</v>
      </c>
      <c r="T272" s="128">
        <v>0</v>
      </c>
      <c r="U272" s="128">
        <v>0</v>
      </c>
      <c r="V272" s="128">
        <v>0</v>
      </c>
      <c r="W272" s="128">
        <v>0</v>
      </c>
      <c r="X272" s="128">
        <v>0</v>
      </c>
      <c r="Y272" s="128">
        <v>0</v>
      </c>
      <c r="Z272" s="128">
        <v>0</v>
      </c>
      <c r="AA272" s="128">
        <v>0</v>
      </c>
      <c r="AB272" s="128">
        <v>0</v>
      </c>
      <c r="AC272" s="128">
        <v>0</v>
      </c>
      <c r="AD272" s="128">
        <v>0</v>
      </c>
      <c r="AE272" s="128">
        <v>0</v>
      </c>
      <c r="AF272" s="128">
        <v>0</v>
      </c>
      <c r="AG272" s="128">
        <v>0</v>
      </c>
      <c r="AH272" s="128">
        <v>0</v>
      </c>
      <c r="AI272" s="128">
        <v>0</v>
      </c>
      <c r="AJ272" s="128">
        <v>0</v>
      </c>
      <c r="AK272" s="128">
        <v>0</v>
      </c>
      <c r="AL272" s="128">
        <v>0</v>
      </c>
      <c r="AM272" s="128">
        <v>0</v>
      </c>
      <c r="AN272" s="128">
        <v>0</v>
      </c>
      <c r="AO272" s="128">
        <v>0</v>
      </c>
      <c r="AP272" s="128">
        <v>0</v>
      </c>
      <c r="AQ272" s="128">
        <v>0</v>
      </c>
      <c r="AR272" s="128">
        <v>0</v>
      </c>
      <c r="AS272" s="128">
        <v>0</v>
      </c>
      <c r="AT272" s="128">
        <v>0</v>
      </c>
      <c r="AU272" s="128">
        <v>0</v>
      </c>
      <c r="AV272" s="128">
        <v>0</v>
      </c>
      <c r="AW272" s="128">
        <v>0</v>
      </c>
      <c r="AY272" s="71"/>
      <c r="AZ272" s="71"/>
      <c r="BA272" s="71"/>
      <c r="BB272" s="71">
        <v>0</v>
      </c>
      <c r="BD272" s="78"/>
      <c r="BE272" s="78"/>
    </row>
    <row r="273" spans="1:57" s="70" customFormat="1" ht="11.25" customHeight="1" x14ac:dyDescent="0.2">
      <c r="A273" s="130"/>
      <c r="B273" s="70" t="s">
        <v>253</v>
      </c>
      <c r="E273" s="506"/>
      <c r="G273" s="90"/>
      <c r="H273" s="127">
        <v>0</v>
      </c>
      <c r="I273" s="128">
        <v>0</v>
      </c>
      <c r="J273" s="135">
        <v>0</v>
      </c>
      <c r="K273" s="135">
        <v>0</v>
      </c>
      <c r="L273" s="135">
        <v>0</v>
      </c>
      <c r="M273" s="135">
        <v>0</v>
      </c>
      <c r="N273" s="135">
        <v>0</v>
      </c>
      <c r="O273" s="135">
        <v>0</v>
      </c>
      <c r="P273" s="135">
        <v>0</v>
      </c>
      <c r="Q273" s="135">
        <v>0</v>
      </c>
      <c r="R273" s="135">
        <v>0</v>
      </c>
      <c r="S273" s="135">
        <v>0</v>
      </c>
      <c r="T273" s="135">
        <v>0</v>
      </c>
      <c r="U273" s="135">
        <v>0</v>
      </c>
      <c r="V273" s="135">
        <v>0</v>
      </c>
      <c r="W273" s="135">
        <v>0</v>
      </c>
      <c r="X273" s="135">
        <v>0</v>
      </c>
      <c r="Y273" s="135">
        <v>0</v>
      </c>
      <c r="Z273" s="135">
        <v>0</v>
      </c>
      <c r="AA273" s="135">
        <v>0</v>
      </c>
      <c r="AB273" s="135">
        <v>0</v>
      </c>
      <c r="AC273" s="135">
        <v>0</v>
      </c>
      <c r="AD273" s="135">
        <v>0</v>
      </c>
      <c r="AE273" s="135">
        <v>0</v>
      </c>
      <c r="AF273" s="135">
        <v>0</v>
      </c>
      <c r="AG273" s="135">
        <v>0</v>
      </c>
      <c r="AH273" s="135">
        <v>0</v>
      </c>
      <c r="AI273" s="135">
        <v>0</v>
      </c>
      <c r="AJ273" s="135">
        <v>0</v>
      </c>
      <c r="AK273" s="135">
        <v>0</v>
      </c>
      <c r="AL273" s="135">
        <v>0</v>
      </c>
      <c r="AM273" s="135">
        <v>0</v>
      </c>
      <c r="AN273" s="135">
        <v>0</v>
      </c>
      <c r="AO273" s="135">
        <v>0</v>
      </c>
      <c r="AP273" s="135">
        <v>0</v>
      </c>
      <c r="AQ273" s="135">
        <v>0</v>
      </c>
      <c r="AR273" s="135">
        <v>0</v>
      </c>
      <c r="AS273" s="135">
        <v>0</v>
      </c>
      <c r="AT273" s="135">
        <v>0</v>
      </c>
      <c r="AU273" s="135">
        <v>0</v>
      </c>
      <c r="AV273" s="135">
        <v>0</v>
      </c>
      <c r="AW273" s="135">
        <v>0</v>
      </c>
      <c r="AY273" s="71"/>
      <c r="AZ273" s="71"/>
      <c r="BA273" s="71"/>
      <c r="BB273" s="71">
        <v>0</v>
      </c>
      <c r="BD273" s="78"/>
      <c r="BE273" s="78"/>
    </row>
    <row r="274" spans="1:57" s="70" customFormat="1" ht="11.25" customHeight="1" x14ac:dyDescent="0.2">
      <c r="A274" s="130"/>
      <c r="B274" s="91" t="s">
        <v>288</v>
      </c>
      <c r="C274" s="91"/>
      <c r="D274" s="91"/>
      <c r="E274" s="509"/>
      <c r="F274" s="91"/>
      <c r="G274" s="95"/>
      <c r="H274" s="468"/>
      <c r="I274" s="469"/>
      <c r="J274" s="469"/>
      <c r="K274" s="469"/>
      <c r="L274" s="469"/>
      <c r="M274" s="469"/>
      <c r="N274" s="469"/>
      <c r="O274" s="469"/>
      <c r="P274" s="469"/>
      <c r="Q274" s="469"/>
      <c r="R274" s="469"/>
      <c r="S274" s="469"/>
      <c r="T274" s="469"/>
      <c r="U274" s="469"/>
      <c r="V274" s="469"/>
      <c r="W274" s="469"/>
      <c r="X274" s="469"/>
      <c r="Y274" s="469"/>
      <c r="Z274" s="469"/>
      <c r="AA274" s="469"/>
      <c r="AB274" s="469"/>
      <c r="AC274" s="469"/>
      <c r="AD274" s="469"/>
      <c r="AE274" s="469"/>
      <c r="AF274" s="469"/>
      <c r="AG274" s="469"/>
      <c r="AH274" s="469"/>
      <c r="AI274" s="469"/>
      <c r="AJ274" s="469"/>
      <c r="AK274" s="469"/>
      <c r="AL274" s="469"/>
      <c r="AM274" s="469"/>
      <c r="AN274" s="469"/>
      <c r="AO274" s="469"/>
      <c r="AP274" s="469"/>
      <c r="AQ274" s="469"/>
      <c r="AR274" s="469"/>
      <c r="AS274" s="469"/>
      <c r="AT274" s="469"/>
      <c r="AU274" s="469"/>
      <c r="AV274" s="469"/>
      <c r="AW274" s="469"/>
      <c r="BD274" s="78"/>
      <c r="BE274" s="78"/>
    </row>
    <row r="275" spans="1:57" s="70" customFormat="1" ht="11.25" customHeight="1" x14ac:dyDescent="0.2">
      <c r="A275" s="130"/>
      <c r="B275" s="470" t="s">
        <v>289</v>
      </c>
      <c r="C275" s="470"/>
      <c r="D275" s="470"/>
      <c r="E275" s="510"/>
      <c r="F275" s="470"/>
      <c r="G275" s="471"/>
      <c r="H275" s="472">
        <v>1</v>
      </c>
      <c r="I275" s="473">
        <v>1</v>
      </c>
      <c r="J275" s="473">
        <v>1</v>
      </c>
      <c r="K275" s="473">
        <v>1</v>
      </c>
      <c r="L275" s="473">
        <v>1</v>
      </c>
      <c r="M275" s="473">
        <v>1</v>
      </c>
      <c r="N275" s="473">
        <v>1</v>
      </c>
      <c r="O275" s="473">
        <v>1</v>
      </c>
      <c r="P275" s="473">
        <v>1</v>
      </c>
      <c r="Q275" s="473">
        <v>1</v>
      </c>
      <c r="R275" s="473">
        <v>1</v>
      </c>
      <c r="S275" s="473">
        <v>1</v>
      </c>
      <c r="T275" s="473">
        <v>1</v>
      </c>
      <c r="U275" s="473">
        <v>1</v>
      </c>
      <c r="V275" s="473">
        <v>1</v>
      </c>
      <c r="W275" s="473">
        <v>1</v>
      </c>
      <c r="X275" s="473">
        <v>1</v>
      </c>
      <c r="Y275" s="473">
        <v>1</v>
      </c>
      <c r="Z275" s="473">
        <v>1</v>
      </c>
      <c r="AA275" s="473">
        <v>1</v>
      </c>
      <c r="AB275" s="473">
        <v>1</v>
      </c>
      <c r="AC275" s="473">
        <v>1</v>
      </c>
      <c r="AD275" s="473">
        <v>1</v>
      </c>
      <c r="AE275" s="473">
        <v>1</v>
      </c>
      <c r="AF275" s="473">
        <v>1</v>
      </c>
      <c r="AG275" s="473">
        <v>1</v>
      </c>
      <c r="AH275" s="473">
        <v>1</v>
      </c>
      <c r="AI275" s="473">
        <v>1</v>
      </c>
      <c r="AJ275" s="473">
        <v>1</v>
      </c>
      <c r="AK275" s="473">
        <v>1</v>
      </c>
      <c r="AL275" s="473">
        <v>1</v>
      </c>
      <c r="AM275" s="473">
        <v>1</v>
      </c>
      <c r="AN275" s="473">
        <v>1</v>
      </c>
      <c r="AO275" s="473">
        <v>1</v>
      </c>
      <c r="AP275" s="473">
        <v>1</v>
      </c>
      <c r="AQ275" s="473">
        <v>1</v>
      </c>
      <c r="AR275" s="473">
        <v>1</v>
      </c>
      <c r="AS275" s="473">
        <v>1</v>
      </c>
      <c r="AT275" s="473">
        <v>1</v>
      </c>
      <c r="AU275" s="473">
        <v>1</v>
      </c>
      <c r="AV275" s="473">
        <v>1</v>
      </c>
      <c r="AW275" s="473">
        <v>1</v>
      </c>
      <c r="BD275" s="78"/>
      <c r="BE275" s="78"/>
    </row>
    <row r="276" spans="1:57" s="70" customFormat="1" ht="11.25" customHeight="1" x14ac:dyDescent="0.2">
      <c r="A276" s="130"/>
      <c r="B276" s="91" t="s">
        <v>290</v>
      </c>
      <c r="C276" s="91"/>
      <c r="D276" s="91"/>
      <c r="E276" s="509"/>
      <c r="F276" s="91"/>
      <c r="G276" s="95"/>
      <c r="H276" s="474">
        <v>326</v>
      </c>
      <c r="I276" s="376">
        <v>326</v>
      </c>
      <c r="J276" s="376">
        <v>326</v>
      </c>
      <c r="K276" s="376">
        <v>326</v>
      </c>
      <c r="L276" s="376">
        <v>326</v>
      </c>
      <c r="M276" s="376">
        <v>326</v>
      </c>
      <c r="N276" s="376">
        <v>326</v>
      </c>
      <c r="O276" s="376">
        <v>326</v>
      </c>
      <c r="P276" s="376">
        <v>326</v>
      </c>
      <c r="Q276" s="376">
        <v>326</v>
      </c>
      <c r="R276" s="376">
        <v>326</v>
      </c>
      <c r="S276" s="376">
        <v>326</v>
      </c>
      <c r="T276" s="376">
        <v>326</v>
      </c>
      <c r="U276" s="376">
        <v>326</v>
      </c>
      <c r="V276" s="376">
        <v>326</v>
      </c>
      <c r="W276" s="376">
        <v>326</v>
      </c>
      <c r="X276" s="376">
        <v>326</v>
      </c>
      <c r="Y276" s="376">
        <v>326</v>
      </c>
      <c r="Z276" s="376">
        <v>326</v>
      </c>
      <c r="AA276" s="376">
        <v>326</v>
      </c>
      <c r="AB276" s="376">
        <v>326</v>
      </c>
      <c r="AC276" s="376">
        <v>326</v>
      </c>
      <c r="AD276" s="376">
        <v>326</v>
      </c>
      <c r="AE276" s="376">
        <v>326</v>
      </c>
      <c r="AF276" s="376">
        <v>326</v>
      </c>
      <c r="AG276" s="376">
        <v>326</v>
      </c>
      <c r="AH276" s="376">
        <v>326</v>
      </c>
      <c r="AI276" s="376">
        <v>326</v>
      </c>
      <c r="AJ276" s="376">
        <v>326</v>
      </c>
      <c r="AK276" s="376">
        <v>326</v>
      </c>
      <c r="AL276" s="376">
        <v>326</v>
      </c>
      <c r="AM276" s="376">
        <v>326</v>
      </c>
      <c r="AN276" s="376">
        <v>326</v>
      </c>
      <c r="AO276" s="376">
        <v>326</v>
      </c>
      <c r="AP276" s="376">
        <v>326</v>
      </c>
      <c r="AQ276" s="376">
        <v>326</v>
      </c>
      <c r="AR276" s="376">
        <v>326</v>
      </c>
      <c r="AS276" s="376">
        <v>326</v>
      </c>
      <c r="AT276" s="376">
        <v>326</v>
      </c>
      <c r="AU276" s="376">
        <v>326</v>
      </c>
      <c r="AV276" s="376">
        <v>326</v>
      </c>
      <c r="AW276" s="376">
        <v>326</v>
      </c>
      <c r="BD276" s="78"/>
      <c r="BE276" s="78"/>
    </row>
    <row r="277" spans="1:57" s="70" customFormat="1" ht="11.25" customHeight="1" x14ac:dyDescent="0.2">
      <c r="A277" s="130"/>
      <c r="E277" s="511"/>
      <c r="G277" s="90"/>
      <c r="H277" s="129"/>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c r="AV277" s="71"/>
      <c r="AW277" s="71"/>
      <c r="BD277" s="78"/>
      <c r="BE277" s="78"/>
    </row>
    <row r="278" spans="1:57" s="70" customFormat="1" ht="11.25" customHeight="1" x14ac:dyDescent="0.2">
      <c r="A278" s="130"/>
      <c r="E278" s="511"/>
      <c r="G278" s="90"/>
      <c r="H278" s="129"/>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71"/>
      <c r="AW278" s="71"/>
      <c r="BD278" s="78"/>
      <c r="BE278" s="78"/>
    </row>
    <row r="279" spans="1:57" s="70" customFormat="1" ht="11.25" customHeight="1" x14ac:dyDescent="0.2">
      <c r="A279" s="130"/>
      <c r="B279" s="68" t="s">
        <v>300</v>
      </c>
      <c r="C279" s="461"/>
      <c r="D279" s="461"/>
      <c r="E279" s="512"/>
      <c r="F279" s="461"/>
      <c r="G279" s="462"/>
      <c r="H279" s="463"/>
      <c r="I279" s="464"/>
      <c r="J279" s="464"/>
      <c r="K279" s="464"/>
      <c r="L279" s="464"/>
      <c r="M279" s="464"/>
      <c r="N279" s="464"/>
      <c r="O279" s="464"/>
      <c r="P279" s="464"/>
      <c r="Q279" s="464"/>
      <c r="R279" s="464"/>
      <c r="S279" s="464"/>
      <c r="T279" s="464"/>
      <c r="U279" s="464"/>
      <c r="V279" s="464"/>
      <c r="W279" s="464"/>
      <c r="X279" s="464"/>
      <c r="Y279" s="464"/>
      <c r="Z279" s="464"/>
      <c r="AA279" s="464"/>
      <c r="AB279" s="464"/>
      <c r="AC279" s="464"/>
      <c r="AD279" s="464"/>
      <c r="AE279" s="464"/>
      <c r="AF279" s="464"/>
      <c r="AG279" s="464"/>
      <c r="AH279" s="464"/>
      <c r="AI279" s="464"/>
      <c r="AJ279" s="464"/>
      <c r="AK279" s="464"/>
      <c r="AL279" s="464"/>
      <c r="AM279" s="464"/>
      <c r="AN279" s="464"/>
      <c r="AO279" s="464"/>
      <c r="AP279" s="464"/>
      <c r="AQ279" s="464"/>
      <c r="AR279" s="464"/>
      <c r="AS279" s="464"/>
      <c r="AT279" s="464"/>
      <c r="AU279" s="464"/>
      <c r="AV279" s="464"/>
      <c r="AW279" s="464"/>
      <c r="AY279" s="464"/>
      <c r="AZ279" s="464"/>
      <c r="BA279" s="464"/>
      <c r="BB279" s="464"/>
      <c r="BD279" s="78"/>
      <c r="BE279" s="78"/>
    </row>
    <row r="280" spans="1:57" s="70" customFormat="1" ht="11.25" customHeight="1" x14ac:dyDescent="0.2">
      <c r="A280" s="130"/>
      <c r="B280" s="465" t="s">
        <v>287</v>
      </c>
      <c r="C280" s="466"/>
      <c r="D280" s="466"/>
      <c r="E280" s="513"/>
      <c r="F280" s="466"/>
      <c r="G280" s="466"/>
      <c r="H280" s="126"/>
      <c r="I280" s="467"/>
      <c r="J280" s="467"/>
      <c r="K280" s="467"/>
      <c r="L280" s="467"/>
      <c r="M280" s="467"/>
      <c r="N280" s="467"/>
      <c r="O280" s="467"/>
      <c r="P280" s="467"/>
      <c r="Q280" s="467"/>
      <c r="R280" s="467"/>
      <c r="S280" s="467"/>
      <c r="T280" s="467"/>
      <c r="U280" s="467"/>
      <c r="V280" s="467"/>
      <c r="W280" s="467"/>
      <c r="X280" s="467"/>
      <c r="Y280" s="467"/>
      <c r="Z280" s="467"/>
      <c r="AA280" s="467"/>
      <c r="AB280" s="467"/>
      <c r="AC280" s="467"/>
      <c r="AD280" s="467"/>
      <c r="AE280" s="467"/>
      <c r="AF280" s="467"/>
      <c r="AG280" s="467"/>
      <c r="AH280" s="467"/>
      <c r="AI280" s="467"/>
      <c r="AJ280" s="467"/>
      <c r="AK280" s="467"/>
      <c r="AL280" s="467"/>
      <c r="AM280" s="467"/>
      <c r="AN280" s="467"/>
      <c r="AO280" s="467"/>
      <c r="AP280" s="467"/>
      <c r="AQ280" s="467"/>
      <c r="AR280" s="467"/>
      <c r="AS280" s="467"/>
      <c r="AT280" s="467"/>
      <c r="AU280" s="467"/>
      <c r="AV280" s="467"/>
      <c r="AW280" s="467"/>
      <c r="AY280" s="467"/>
      <c r="AZ280" s="467"/>
      <c r="BA280" s="467"/>
      <c r="BB280" s="467"/>
      <c r="BD280" s="78"/>
      <c r="BE280" s="78"/>
    </row>
    <row r="281" spans="1:57" s="70" customFormat="1" ht="11.25" customHeight="1" x14ac:dyDescent="0.2">
      <c r="A281" s="130"/>
      <c r="B281" s="70" t="s">
        <v>300</v>
      </c>
      <c r="E281" s="506"/>
      <c r="G281" s="90"/>
      <c r="H281" s="127"/>
      <c r="I281" s="128">
        <v>0</v>
      </c>
      <c r="J281" s="128">
        <v>0</v>
      </c>
      <c r="K281" s="128">
        <v>0</v>
      </c>
      <c r="L281" s="128">
        <v>0</v>
      </c>
      <c r="M281" s="128">
        <v>0</v>
      </c>
      <c r="N281" s="128">
        <v>0</v>
      </c>
      <c r="O281" s="128">
        <v>0</v>
      </c>
      <c r="P281" s="128">
        <v>0</v>
      </c>
      <c r="Q281" s="128">
        <v>0</v>
      </c>
      <c r="R281" s="128">
        <v>0</v>
      </c>
      <c r="S281" s="128">
        <v>0</v>
      </c>
      <c r="T281" s="128">
        <v>0</v>
      </c>
      <c r="U281" s="128">
        <v>0</v>
      </c>
      <c r="V281" s="128">
        <v>0</v>
      </c>
      <c r="W281" s="128">
        <v>0</v>
      </c>
      <c r="X281" s="128">
        <v>0</v>
      </c>
      <c r="Y281" s="128">
        <v>0</v>
      </c>
      <c r="Z281" s="128">
        <v>0</v>
      </c>
      <c r="AA281" s="128">
        <v>0</v>
      </c>
      <c r="AB281" s="128">
        <v>0</v>
      </c>
      <c r="AC281" s="128">
        <v>0</v>
      </c>
      <c r="AD281" s="128">
        <v>0</v>
      </c>
      <c r="AE281" s="128">
        <v>0</v>
      </c>
      <c r="AF281" s="128">
        <v>0</v>
      </c>
      <c r="AG281" s="128">
        <v>0</v>
      </c>
      <c r="AH281" s="128">
        <v>0</v>
      </c>
      <c r="AI281" s="128">
        <v>0</v>
      </c>
      <c r="AJ281" s="128">
        <v>0</v>
      </c>
      <c r="AK281" s="128">
        <v>0</v>
      </c>
      <c r="AL281" s="128">
        <v>0</v>
      </c>
      <c r="AM281" s="128">
        <v>0</v>
      </c>
      <c r="AN281" s="128">
        <v>0</v>
      </c>
      <c r="AO281" s="128">
        <v>0</v>
      </c>
      <c r="AP281" s="128">
        <v>0</v>
      </c>
      <c r="AQ281" s="128">
        <v>0</v>
      </c>
      <c r="AR281" s="128">
        <v>0</v>
      </c>
      <c r="AS281" s="128">
        <v>0</v>
      </c>
      <c r="AT281" s="128">
        <v>0</v>
      </c>
      <c r="AU281" s="128">
        <v>0</v>
      </c>
      <c r="AV281" s="128">
        <v>0</v>
      </c>
      <c r="AW281" s="128">
        <v>0</v>
      </c>
      <c r="AY281" s="71"/>
      <c r="AZ281" s="71"/>
      <c r="BA281" s="71"/>
      <c r="BB281" s="71">
        <v>0</v>
      </c>
      <c r="BD281" s="78"/>
      <c r="BE281" s="78"/>
    </row>
    <row r="282" spans="1:57" s="70" customFormat="1" ht="11.25" customHeight="1" x14ac:dyDescent="0.2">
      <c r="A282" s="130"/>
      <c r="B282" s="91" t="s">
        <v>288</v>
      </c>
      <c r="C282" s="91"/>
      <c r="D282" s="91"/>
      <c r="E282" s="509"/>
      <c r="F282" s="91"/>
      <c r="G282" s="95"/>
      <c r="H282" s="468"/>
      <c r="I282" s="469"/>
      <c r="J282" s="469"/>
      <c r="K282" s="469"/>
      <c r="L282" s="469"/>
      <c r="M282" s="469"/>
      <c r="N282" s="469"/>
      <c r="O282" s="469"/>
      <c r="P282" s="469"/>
      <c r="Q282" s="469"/>
      <c r="R282" s="469"/>
      <c r="S282" s="469"/>
      <c r="T282" s="469"/>
      <c r="U282" s="469"/>
      <c r="V282" s="469"/>
      <c r="W282" s="469"/>
      <c r="X282" s="469"/>
      <c r="Y282" s="469"/>
      <c r="Z282" s="469"/>
      <c r="AA282" s="469"/>
      <c r="AB282" s="469"/>
      <c r="AC282" s="469"/>
      <c r="AD282" s="469"/>
      <c r="AE282" s="469"/>
      <c r="AF282" s="469"/>
      <c r="AG282" s="469"/>
      <c r="AH282" s="469"/>
      <c r="AI282" s="469"/>
      <c r="AJ282" s="469"/>
      <c r="AK282" s="469"/>
      <c r="AL282" s="469"/>
      <c r="AM282" s="469"/>
      <c r="AN282" s="469"/>
      <c r="AO282" s="469"/>
      <c r="AP282" s="469"/>
      <c r="AQ282" s="469"/>
      <c r="AR282" s="469"/>
      <c r="AS282" s="469"/>
      <c r="AT282" s="469"/>
      <c r="AU282" s="469"/>
      <c r="AV282" s="469"/>
      <c r="AW282" s="469"/>
      <c r="AY282" s="71"/>
      <c r="AZ282" s="71"/>
      <c r="BA282" s="71"/>
      <c r="BB282" s="71"/>
      <c r="BD282" s="78"/>
      <c r="BE282" s="78"/>
    </row>
    <row r="283" spans="1:57" s="70" customFormat="1" ht="11.25" customHeight="1" x14ac:dyDescent="0.2">
      <c r="A283" s="130"/>
      <c r="B283" s="470" t="s">
        <v>289</v>
      </c>
      <c r="C283" s="470"/>
      <c r="D283" s="470"/>
      <c r="E283" s="510"/>
      <c r="F283" s="470"/>
      <c r="G283" s="471"/>
      <c r="H283" s="472">
        <v>0</v>
      </c>
      <c r="I283" s="473">
        <v>0</v>
      </c>
      <c r="J283" s="473">
        <v>0</v>
      </c>
      <c r="K283" s="473">
        <v>0</v>
      </c>
      <c r="L283" s="473">
        <v>0</v>
      </c>
      <c r="M283" s="473">
        <v>0</v>
      </c>
      <c r="N283" s="473">
        <v>0</v>
      </c>
      <c r="O283" s="473">
        <v>0</v>
      </c>
      <c r="P283" s="473">
        <v>0</v>
      </c>
      <c r="Q283" s="473">
        <v>0</v>
      </c>
      <c r="R283" s="473">
        <v>0</v>
      </c>
      <c r="S283" s="473">
        <v>0</v>
      </c>
      <c r="T283" s="473">
        <v>0</v>
      </c>
      <c r="U283" s="473">
        <v>0</v>
      </c>
      <c r="V283" s="473">
        <v>0</v>
      </c>
      <c r="W283" s="473">
        <v>0</v>
      </c>
      <c r="X283" s="473">
        <v>0</v>
      </c>
      <c r="Y283" s="473">
        <v>0</v>
      </c>
      <c r="Z283" s="473">
        <v>0</v>
      </c>
      <c r="AA283" s="473">
        <v>0</v>
      </c>
      <c r="AB283" s="473">
        <v>0</v>
      </c>
      <c r="AC283" s="473">
        <v>0</v>
      </c>
      <c r="AD283" s="473">
        <v>0</v>
      </c>
      <c r="AE283" s="473">
        <v>0</v>
      </c>
      <c r="AF283" s="473">
        <v>0</v>
      </c>
      <c r="AG283" s="473">
        <v>0</v>
      </c>
      <c r="AH283" s="473">
        <v>0</v>
      </c>
      <c r="AI283" s="473">
        <v>0</v>
      </c>
      <c r="AJ283" s="473">
        <v>0</v>
      </c>
      <c r="AK283" s="473">
        <v>0</v>
      </c>
      <c r="AL283" s="473">
        <v>0</v>
      </c>
      <c r="AM283" s="473">
        <v>0</v>
      </c>
      <c r="AN283" s="473">
        <v>0</v>
      </c>
      <c r="AO283" s="473">
        <v>0</v>
      </c>
      <c r="AP283" s="473">
        <v>0</v>
      </c>
      <c r="AQ283" s="473">
        <v>0</v>
      </c>
      <c r="AR283" s="473">
        <v>0</v>
      </c>
      <c r="AS283" s="473">
        <v>0</v>
      </c>
      <c r="AT283" s="473">
        <v>0</v>
      </c>
      <c r="AU283" s="473">
        <v>0</v>
      </c>
      <c r="AV283" s="473">
        <v>0</v>
      </c>
      <c r="AW283" s="473">
        <v>0</v>
      </c>
      <c r="AY283" s="71"/>
      <c r="AZ283" s="71"/>
      <c r="BA283" s="71"/>
      <c r="BB283" s="71"/>
      <c r="BD283" s="78"/>
      <c r="BE283" s="78"/>
    </row>
    <row r="284" spans="1:57" s="70" customFormat="1" ht="11.25" customHeight="1" x14ac:dyDescent="0.2">
      <c r="A284" s="130"/>
      <c r="B284" s="91" t="s">
        <v>290</v>
      </c>
      <c r="C284" s="91"/>
      <c r="D284" s="91"/>
      <c r="E284" s="509"/>
      <c r="F284" s="91"/>
      <c r="G284" s="95"/>
      <c r="H284" s="474" t="s">
        <v>294</v>
      </c>
      <c r="I284" s="376" t="s">
        <v>294</v>
      </c>
      <c r="J284" s="376" t="s">
        <v>294</v>
      </c>
      <c r="K284" s="376" t="s">
        <v>294</v>
      </c>
      <c r="L284" s="376" t="s">
        <v>294</v>
      </c>
      <c r="M284" s="376" t="s">
        <v>294</v>
      </c>
      <c r="N284" s="376" t="s">
        <v>294</v>
      </c>
      <c r="O284" s="376" t="s">
        <v>294</v>
      </c>
      <c r="P284" s="376" t="s">
        <v>294</v>
      </c>
      <c r="Q284" s="376" t="s">
        <v>294</v>
      </c>
      <c r="R284" s="376" t="s">
        <v>294</v>
      </c>
      <c r="S284" s="376" t="s">
        <v>294</v>
      </c>
      <c r="T284" s="376" t="s">
        <v>294</v>
      </c>
      <c r="U284" s="376" t="s">
        <v>294</v>
      </c>
      <c r="V284" s="376" t="s">
        <v>294</v>
      </c>
      <c r="W284" s="376" t="s">
        <v>294</v>
      </c>
      <c r="X284" s="376" t="s">
        <v>294</v>
      </c>
      <c r="Y284" s="376" t="s">
        <v>294</v>
      </c>
      <c r="Z284" s="376" t="s">
        <v>294</v>
      </c>
      <c r="AA284" s="376" t="s">
        <v>294</v>
      </c>
      <c r="AB284" s="376" t="s">
        <v>294</v>
      </c>
      <c r="AC284" s="376" t="s">
        <v>294</v>
      </c>
      <c r="AD284" s="376" t="s">
        <v>294</v>
      </c>
      <c r="AE284" s="376" t="s">
        <v>294</v>
      </c>
      <c r="AF284" s="376" t="s">
        <v>294</v>
      </c>
      <c r="AG284" s="376" t="s">
        <v>294</v>
      </c>
      <c r="AH284" s="376" t="s">
        <v>294</v>
      </c>
      <c r="AI284" s="376" t="s">
        <v>294</v>
      </c>
      <c r="AJ284" s="376" t="s">
        <v>294</v>
      </c>
      <c r="AK284" s="376" t="s">
        <v>294</v>
      </c>
      <c r="AL284" s="376" t="s">
        <v>294</v>
      </c>
      <c r="AM284" s="376" t="s">
        <v>294</v>
      </c>
      <c r="AN284" s="376" t="s">
        <v>294</v>
      </c>
      <c r="AO284" s="376" t="s">
        <v>294</v>
      </c>
      <c r="AP284" s="376" t="s">
        <v>294</v>
      </c>
      <c r="AQ284" s="376" t="s">
        <v>294</v>
      </c>
      <c r="AR284" s="376" t="s">
        <v>294</v>
      </c>
      <c r="AS284" s="376" t="s">
        <v>294</v>
      </c>
      <c r="AT284" s="376" t="s">
        <v>294</v>
      </c>
      <c r="AU284" s="376" t="s">
        <v>294</v>
      </c>
      <c r="AV284" s="376" t="s">
        <v>294</v>
      </c>
      <c r="AW284" s="376" t="s">
        <v>294</v>
      </c>
      <c r="BD284" s="78"/>
      <c r="BE284" s="78"/>
    </row>
    <row r="285" spans="1:57" s="70" customFormat="1" ht="11.25" customHeight="1" x14ac:dyDescent="0.2">
      <c r="A285" s="130"/>
      <c r="E285" s="511"/>
      <c r="G285" s="90"/>
      <c r="H285" s="129"/>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c r="AR285" s="71"/>
      <c r="AS285" s="71"/>
      <c r="AT285" s="71"/>
      <c r="AU285" s="71"/>
      <c r="AV285" s="71"/>
      <c r="AW285" s="71"/>
      <c r="BD285" s="78"/>
      <c r="BE285" s="78"/>
    </row>
    <row r="286" spans="1:57" s="70" customFormat="1" ht="11.25" customHeight="1" x14ac:dyDescent="0.2">
      <c r="A286" s="130"/>
      <c r="B286" s="503" t="s">
        <v>301</v>
      </c>
      <c r="C286" s="503"/>
      <c r="D286" s="503"/>
      <c r="E286" s="517"/>
      <c r="F286" s="503"/>
      <c r="G286" s="518"/>
      <c r="H286" s="136">
        <v>4839777.5</v>
      </c>
      <c r="I286" s="519">
        <v>4786869.7699999986</v>
      </c>
      <c r="J286" s="519">
        <v>4882607.1654000003</v>
      </c>
      <c r="K286" s="519">
        <v>4980259.3087080028</v>
      </c>
      <c r="L286" s="519">
        <v>5079864.4948821627</v>
      </c>
      <c r="M286" s="519">
        <v>5181461.7847798057</v>
      </c>
      <c r="N286" s="519">
        <v>5285091.0204754006</v>
      </c>
      <c r="O286" s="519">
        <v>5390792.8408849118</v>
      </c>
      <c r="P286" s="519">
        <v>5498608.6977026071</v>
      </c>
      <c r="Q286" s="519">
        <v>5608580.8716566553</v>
      </c>
      <c r="R286" s="519">
        <v>5720752.4890897898</v>
      </c>
      <c r="S286" s="519">
        <v>5835167.5388715854</v>
      </c>
      <c r="T286" s="519">
        <v>5951870.8896490196</v>
      </c>
      <c r="U286" s="519">
        <v>6070908.307442002</v>
      </c>
      <c r="V286" s="519">
        <v>6192326.4735908406</v>
      </c>
      <c r="W286" s="519">
        <v>6316173.0030626561</v>
      </c>
      <c r="X286" s="519">
        <v>6442496.4631239129</v>
      </c>
      <c r="Y286" s="519">
        <v>6571346.3923863871</v>
      </c>
      <c r="Z286" s="519">
        <v>6702773.3202341152</v>
      </c>
      <c r="AA286" s="519">
        <v>6836828.7866387991</v>
      </c>
      <c r="AB286" s="519">
        <v>6973565.3623715751</v>
      </c>
      <c r="AC286" s="519">
        <v>7113036.6696190033</v>
      </c>
      <c r="AD286" s="519">
        <v>7255297.4030113863</v>
      </c>
      <c r="AE286" s="519">
        <v>7400403.3510716157</v>
      </c>
      <c r="AF286" s="519">
        <v>7548411.4180930462</v>
      </c>
      <c r="AG286" s="519">
        <v>7699379.6464549098</v>
      </c>
      <c r="AH286" s="519">
        <v>7853367.2393840076</v>
      </c>
      <c r="AI286" s="519">
        <v>8010434.5841716835</v>
      </c>
      <c r="AJ286" s="519">
        <v>8170643.2758551165</v>
      </c>
      <c r="AK286" s="519">
        <v>8334056.1413722215</v>
      </c>
      <c r="AL286" s="519">
        <v>8500737.264199663</v>
      </c>
      <c r="AM286" s="519">
        <v>8670752.0094836652</v>
      </c>
      <c r="AN286" s="519">
        <v>8844167.0496733319</v>
      </c>
      <c r="AO286" s="519">
        <v>9021050.3906667978</v>
      </c>
      <c r="AP286" s="519">
        <v>9201471.3984801341</v>
      </c>
      <c r="AQ286" s="519">
        <v>9385500.8264497351</v>
      </c>
      <c r="AR286" s="519">
        <v>9573210.8429787289</v>
      </c>
      <c r="AS286" s="519">
        <v>9764675.0598383043</v>
      </c>
      <c r="AT286" s="519">
        <v>9959968.5610350687</v>
      </c>
      <c r="AU286" s="519">
        <v>10159167.932255778</v>
      </c>
      <c r="AV286" s="519">
        <v>10362351.29090089</v>
      </c>
      <c r="AW286" s="519">
        <v>10569598.316718904</v>
      </c>
      <c r="AX286" s="519"/>
      <c r="AY286" s="519"/>
      <c r="AZ286" s="519"/>
      <c r="BA286" s="519">
        <v>0</v>
      </c>
      <c r="BB286" s="519">
        <v>-4674719.2499999991</v>
      </c>
      <c r="BD286" s="78"/>
      <c r="BE286" s="78"/>
    </row>
    <row r="287" spans="1:57" s="70" customFormat="1" ht="11.25" customHeight="1" x14ac:dyDescent="0.25">
      <c r="A287" s="130"/>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D287" s="78"/>
      <c r="BE287" s="78"/>
    </row>
    <row r="288" spans="1:57" s="70" customFormat="1" ht="11.25" customHeight="1" x14ac:dyDescent="0.25">
      <c r="A288" s="130"/>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D288" s="78"/>
      <c r="BE288" s="78"/>
    </row>
    <row r="289" spans="1:57" s="70" customFormat="1" ht="11.25" customHeight="1" x14ac:dyDescent="0.25">
      <c r="A289" s="130"/>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D289" s="78"/>
      <c r="BE289" s="78"/>
    </row>
    <row r="290" spans="1:57" s="70" customFormat="1" ht="11.25" customHeight="1" x14ac:dyDescent="0.25">
      <c r="A290" s="13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D290" s="78"/>
      <c r="BE290" s="78"/>
    </row>
    <row r="291" spans="1:57" s="70" customFormat="1" ht="11.25" customHeight="1" x14ac:dyDescent="0.25">
      <c r="A291" s="130"/>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D291" s="78"/>
      <c r="BE291" s="78"/>
    </row>
    <row r="292" spans="1:57" s="70" customFormat="1" ht="11.25" customHeight="1" x14ac:dyDescent="0.25">
      <c r="A292" s="130"/>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D292" s="78"/>
      <c r="BE292" s="78"/>
    </row>
    <row r="293" spans="1:57" s="70" customFormat="1" ht="11.25" customHeight="1" x14ac:dyDescent="0.25">
      <c r="A293" s="130"/>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D293" s="78"/>
      <c r="BE293" s="78"/>
    </row>
    <row r="294" spans="1:57" s="70" customFormat="1" ht="11.25" customHeight="1" x14ac:dyDescent="0.25">
      <c r="A294" s="130"/>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D294" s="78"/>
      <c r="BE294" s="78"/>
    </row>
    <row r="295" spans="1:57" s="70" customFormat="1" ht="11.25" customHeight="1" x14ac:dyDescent="0.25">
      <c r="A295" s="130"/>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D295" s="78"/>
      <c r="BE295" s="78"/>
    </row>
    <row r="296" spans="1:57" s="70" customFormat="1" ht="11.25" customHeight="1" x14ac:dyDescent="0.25">
      <c r="A296" s="130"/>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D296" s="78"/>
      <c r="BE296" s="78"/>
    </row>
    <row r="297" spans="1:57" s="70" customFormat="1" ht="11.25" customHeight="1" x14ac:dyDescent="0.25">
      <c r="A297" s="130"/>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D297" s="78"/>
      <c r="BE297" s="78"/>
    </row>
    <row r="298" spans="1:57" s="70" customFormat="1" ht="11.25" customHeight="1" x14ac:dyDescent="0.25">
      <c r="A298" s="130"/>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D298" s="78"/>
      <c r="BE298" s="78"/>
    </row>
    <row r="299" spans="1:57" s="70" customFormat="1" ht="11.25" customHeight="1" x14ac:dyDescent="0.25">
      <c r="A299" s="130"/>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D299" s="78"/>
      <c r="BE299" s="78"/>
    </row>
    <row r="300" spans="1:57" s="70" customFormat="1" ht="11.25" customHeight="1" x14ac:dyDescent="0.25">
      <c r="A300" s="130"/>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D300" s="78"/>
      <c r="BE300" s="78"/>
    </row>
    <row r="301" spans="1:57" s="70" customFormat="1" ht="11.25" customHeight="1" x14ac:dyDescent="0.25">
      <c r="A301" s="130"/>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D301" s="78"/>
      <c r="BE301" s="78"/>
    </row>
    <row r="302" spans="1:57" s="70" customFormat="1" ht="11.25" customHeight="1" x14ac:dyDescent="0.25">
      <c r="A302" s="130"/>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D302" s="78"/>
      <c r="BE302" s="78"/>
    </row>
    <row r="303" spans="1:57" s="70" customFormat="1" ht="11.25" customHeight="1" x14ac:dyDescent="0.25">
      <c r="A303" s="130"/>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D303" s="78"/>
      <c r="BE303" s="78"/>
    </row>
    <row r="304" spans="1:57" s="70" customFormat="1" ht="11.25" customHeight="1" x14ac:dyDescent="0.25">
      <c r="A304" s="130"/>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D304" s="78"/>
      <c r="BE304" s="78"/>
    </row>
    <row r="305" spans="1:347" s="70" customFormat="1" ht="11.25" customHeight="1" x14ac:dyDescent="0.25">
      <c r="A305" s="130"/>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D305" s="78"/>
      <c r="BE305" s="78"/>
    </row>
    <row r="306" spans="1:347" s="70" customFormat="1" ht="11.25" customHeight="1" x14ac:dyDescent="0.25">
      <c r="A306" s="130"/>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D306" s="78"/>
      <c r="BE306" s="78"/>
    </row>
    <row r="307" spans="1:347" s="70" customFormat="1" ht="11.25" customHeight="1" x14ac:dyDescent="0.25">
      <c r="A307" s="130"/>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D307" s="78"/>
      <c r="BE307" s="78"/>
    </row>
    <row r="308" spans="1:347" s="70" customFormat="1" ht="11.25" customHeight="1" x14ac:dyDescent="0.25">
      <c r="A308" s="130"/>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D308" s="78"/>
      <c r="BE308" s="78"/>
    </row>
    <row r="309" spans="1:347" s="70" customFormat="1" ht="11.25" customHeight="1" x14ac:dyDescent="0.25">
      <c r="A309" s="130"/>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D309" s="78"/>
      <c r="BE309" s="78"/>
    </row>
    <row r="310" spans="1:347" s="70" customFormat="1" ht="11.25" customHeight="1" x14ac:dyDescent="0.25">
      <c r="A310" s="130"/>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D310" s="78"/>
      <c r="BE310" s="78"/>
    </row>
    <row r="311" spans="1:347" s="70" customFormat="1" ht="11.25" customHeight="1" x14ac:dyDescent="0.25">
      <c r="A311" s="130"/>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row>
    <row r="312" spans="1:347" s="70" customFormat="1" ht="11.25" customHeight="1" x14ac:dyDescent="0.25">
      <c r="A312" s="130"/>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row>
    <row r="313" spans="1:347" s="70" customFormat="1" ht="11.25" customHeight="1" x14ac:dyDescent="0.25">
      <c r="A313" s="130"/>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row>
    <row r="314" spans="1:347" s="70" customFormat="1" ht="11.25" customHeight="1" x14ac:dyDescent="0.25">
      <c r="A314" s="130"/>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row>
    <row r="315" spans="1:347" s="70" customFormat="1" ht="11.25" customHeight="1" x14ac:dyDescent="0.25">
      <c r="A315" s="130"/>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row>
    <row r="316" spans="1:347" x14ac:dyDescent="0.25">
      <c r="A316" s="131"/>
      <c r="BC316" s="70"/>
      <c r="BD316" s="70"/>
      <c r="BE316" s="70"/>
      <c r="BF316" s="70"/>
      <c r="BG316" s="70"/>
      <c r="BH316" s="70"/>
      <c r="BI316" s="70"/>
      <c r="BJ316" s="70"/>
      <c r="BK316" s="70"/>
      <c r="BL316" s="70"/>
      <c r="BM316" s="70"/>
      <c r="BN316" s="70"/>
      <c r="BO316" s="70"/>
      <c r="BP316" s="70"/>
      <c r="BQ316" s="70"/>
      <c r="BR316" s="70"/>
      <c r="BS316" s="70"/>
      <c r="BT316" s="70"/>
      <c r="BU316" s="70"/>
      <c r="BV316" s="70"/>
      <c r="BW316" s="70"/>
      <c r="BX316" s="70"/>
      <c r="BY316" s="70"/>
      <c r="BZ316" s="70"/>
      <c r="CA316" s="70"/>
      <c r="CB316" s="70"/>
      <c r="CC316" s="70"/>
      <c r="CD316" s="70"/>
      <c r="CE316" s="70"/>
      <c r="CF316" s="70"/>
      <c r="CG316" s="70"/>
      <c r="CH316" s="70"/>
      <c r="CI316" s="70"/>
      <c r="CJ316" s="70"/>
      <c r="CK316" s="70"/>
      <c r="CL316" s="70"/>
      <c r="CM316" s="70"/>
      <c r="CN316" s="70"/>
      <c r="CO316" s="70"/>
      <c r="CP316" s="70"/>
      <c r="CQ316" s="70"/>
      <c r="CR316" s="70"/>
      <c r="CS316" s="70"/>
      <c r="CT316" s="70"/>
      <c r="CU316" s="70"/>
      <c r="CV316" s="70"/>
      <c r="CW316" s="70"/>
      <c r="CX316" s="70"/>
      <c r="CY316" s="70"/>
      <c r="CZ316" s="70"/>
      <c r="DA316" s="70"/>
      <c r="DB316" s="70"/>
      <c r="DC316" s="70"/>
      <c r="DD316" s="70"/>
      <c r="DE316" s="70"/>
      <c r="DF316" s="70"/>
      <c r="DG316" s="70"/>
      <c r="DH316" s="70"/>
      <c r="DI316" s="70"/>
      <c r="DJ316" s="70"/>
      <c r="DK316" s="70"/>
      <c r="DL316" s="70"/>
      <c r="DM316" s="70"/>
      <c r="DN316" s="70"/>
      <c r="DO316" s="70"/>
      <c r="DP316" s="70"/>
      <c r="DQ316" s="70"/>
      <c r="DR316" s="70"/>
      <c r="DS316" s="70"/>
      <c r="DT316" s="70"/>
      <c r="DU316" s="70"/>
      <c r="DV316" s="70"/>
      <c r="DW316" s="70"/>
      <c r="DX316" s="70"/>
      <c r="DY316" s="70"/>
      <c r="DZ316" s="70"/>
      <c r="EA316" s="70"/>
      <c r="EB316" s="70"/>
      <c r="EC316" s="70"/>
      <c r="ED316" s="70"/>
      <c r="EE316" s="70"/>
      <c r="EF316" s="70"/>
      <c r="EG316" s="70"/>
      <c r="EH316" s="70"/>
      <c r="EI316" s="70"/>
      <c r="EJ316" s="70"/>
      <c r="EK316" s="70"/>
      <c r="EL316" s="70"/>
      <c r="EM316" s="70"/>
      <c r="EN316" s="70"/>
      <c r="EO316" s="70"/>
      <c r="EP316" s="70"/>
      <c r="EQ316" s="70"/>
      <c r="ER316" s="70"/>
      <c r="ES316" s="70"/>
      <c r="ET316" s="70"/>
      <c r="EU316" s="70"/>
      <c r="EV316" s="70"/>
      <c r="EW316" s="70"/>
      <c r="EX316" s="70"/>
      <c r="EY316" s="70"/>
      <c r="EZ316" s="70"/>
      <c r="FA316" s="70"/>
      <c r="FB316" s="70"/>
      <c r="FC316" s="70"/>
      <c r="FD316" s="70"/>
      <c r="FE316" s="70"/>
      <c r="FF316" s="70"/>
      <c r="FG316" s="70"/>
      <c r="FH316" s="70"/>
      <c r="FI316" s="70"/>
      <c r="FJ316" s="70"/>
      <c r="FK316" s="70"/>
      <c r="FL316" s="70"/>
      <c r="FM316" s="70"/>
      <c r="FN316" s="70"/>
      <c r="FO316" s="70"/>
      <c r="FP316" s="70"/>
      <c r="FQ316" s="70"/>
      <c r="FR316" s="70"/>
      <c r="FS316" s="70"/>
      <c r="FT316" s="70"/>
      <c r="FU316" s="70"/>
      <c r="FV316" s="70"/>
      <c r="FW316" s="70"/>
      <c r="FX316" s="70"/>
      <c r="FY316" s="70"/>
      <c r="FZ316" s="70"/>
      <c r="GA316" s="70"/>
      <c r="GB316" s="70"/>
      <c r="GC316" s="70"/>
      <c r="GD316" s="70"/>
      <c r="GE316" s="70"/>
      <c r="GF316" s="70"/>
      <c r="GG316" s="70"/>
      <c r="GH316" s="70"/>
      <c r="GI316" s="70"/>
      <c r="GJ316" s="70"/>
      <c r="GK316" s="70"/>
      <c r="GL316" s="70"/>
      <c r="GM316" s="70"/>
      <c r="GN316" s="70"/>
      <c r="GO316" s="70"/>
      <c r="GP316" s="70"/>
      <c r="GQ316" s="70"/>
      <c r="GR316" s="70"/>
      <c r="GS316" s="70"/>
      <c r="GT316" s="70"/>
      <c r="GU316" s="70"/>
      <c r="GV316" s="70"/>
      <c r="GW316" s="70"/>
      <c r="GX316" s="70"/>
      <c r="GY316" s="70"/>
      <c r="GZ316" s="70"/>
      <c r="HA316" s="70"/>
      <c r="HB316" s="70"/>
      <c r="HC316" s="70"/>
      <c r="HD316" s="70"/>
      <c r="HE316" s="70"/>
      <c r="HF316" s="70"/>
      <c r="HG316" s="70"/>
      <c r="HH316" s="70"/>
      <c r="HI316" s="70"/>
      <c r="HJ316" s="70"/>
      <c r="HK316" s="70"/>
      <c r="HL316" s="70"/>
      <c r="HM316" s="70"/>
      <c r="HN316" s="70"/>
      <c r="HO316" s="70"/>
      <c r="HP316" s="70"/>
      <c r="HQ316" s="70"/>
      <c r="HR316" s="70"/>
      <c r="HS316" s="70"/>
      <c r="HT316" s="70"/>
      <c r="HU316" s="70"/>
      <c r="HV316" s="70"/>
      <c r="HW316" s="70"/>
      <c r="HX316" s="70"/>
      <c r="HY316" s="70"/>
      <c r="HZ316" s="70"/>
      <c r="IA316" s="70"/>
      <c r="IB316" s="70"/>
      <c r="IC316" s="70"/>
      <c r="ID316" s="70"/>
      <c r="IE316" s="70"/>
      <c r="IF316" s="70"/>
      <c r="IG316" s="70"/>
      <c r="IH316" s="70"/>
      <c r="II316" s="70"/>
      <c r="IJ316" s="70"/>
      <c r="IK316" s="70"/>
      <c r="IL316" s="70"/>
      <c r="IM316" s="70"/>
      <c r="IN316" s="70"/>
      <c r="IO316" s="70"/>
      <c r="IP316" s="70"/>
      <c r="IQ316" s="70"/>
      <c r="IR316" s="70"/>
      <c r="IS316" s="70"/>
      <c r="IT316" s="70"/>
      <c r="IU316" s="70"/>
      <c r="IV316" s="70"/>
      <c r="IW316" s="70"/>
      <c r="IX316" s="70"/>
      <c r="IY316" s="70"/>
      <c r="IZ316" s="70"/>
      <c r="JA316" s="70"/>
      <c r="JB316" s="70"/>
      <c r="JC316" s="70"/>
      <c r="JD316" s="70"/>
      <c r="JE316" s="70"/>
      <c r="JF316" s="70"/>
      <c r="JG316" s="70"/>
      <c r="JH316" s="70"/>
      <c r="JI316" s="70"/>
      <c r="JJ316" s="70"/>
      <c r="JK316" s="70"/>
      <c r="JL316" s="70"/>
      <c r="JM316" s="70"/>
      <c r="JN316" s="70"/>
      <c r="JO316" s="70"/>
      <c r="JP316" s="70"/>
      <c r="JQ316" s="70"/>
      <c r="JR316" s="70"/>
      <c r="JS316" s="70"/>
      <c r="JT316" s="70"/>
      <c r="JU316" s="70"/>
      <c r="JV316" s="70"/>
      <c r="JW316" s="70"/>
      <c r="JX316" s="70"/>
      <c r="JY316" s="70"/>
      <c r="JZ316" s="70"/>
      <c r="KA316" s="70"/>
      <c r="KB316" s="70"/>
      <c r="KC316" s="70"/>
      <c r="KD316" s="70"/>
      <c r="KE316" s="70"/>
      <c r="KF316" s="70"/>
      <c r="KG316" s="70"/>
      <c r="KH316" s="70"/>
      <c r="KI316" s="70"/>
      <c r="KJ316" s="70"/>
      <c r="KK316" s="70"/>
      <c r="KL316" s="70"/>
      <c r="KM316" s="70"/>
      <c r="KN316" s="70"/>
      <c r="KO316" s="70"/>
      <c r="KP316" s="70"/>
      <c r="KQ316" s="70"/>
      <c r="KR316" s="70"/>
      <c r="KS316" s="70"/>
      <c r="KT316" s="70"/>
      <c r="KU316" s="70"/>
      <c r="KV316" s="70"/>
      <c r="KW316" s="70"/>
      <c r="KX316" s="70"/>
      <c r="KY316" s="70"/>
      <c r="KZ316" s="70"/>
      <c r="LA316" s="70"/>
      <c r="LB316" s="70"/>
      <c r="LC316" s="70"/>
      <c r="LD316" s="70"/>
      <c r="LE316" s="70"/>
      <c r="LF316" s="70"/>
      <c r="LG316" s="70"/>
      <c r="LH316" s="70"/>
      <c r="LI316" s="70"/>
      <c r="LJ316" s="70"/>
      <c r="LK316" s="70"/>
      <c r="LL316" s="70"/>
      <c r="LM316" s="70"/>
      <c r="LN316" s="70"/>
      <c r="LO316" s="70"/>
      <c r="LP316" s="70"/>
      <c r="LQ316" s="70"/>
      <c r="LR316" s="70"/>
      <c r="LS316" s="70"/>
      <c r="LT316" s="70"/>
      <c r="LU316" s="70"/>
      <c r="LV316" s="70"/>
      <c r="LW316" s="70"/>
      <c r="LX316" s="70"/>
      <c r="LY316" s="70"/>
      <c r="LZ316" s="70"/>
      <c r="MA316" s="70"/>
      <c r="MB316" s="70"/>
      <c r="MC316" s="70"/>
      <c r="MD316" s="70"/>
      <c r="ME316" s="70"/>
      <c r="MF316" s="70"/>
      <c r="MG316" s="70"/>
      <c r="MH316" s="70"/>
      <c r="MI316" s="70"/>
    </row>
    <row r="317" spans="1:347" x14ac:dyDescent="0.25">
      <c r="A317" s="131"/>
      <c r="BC317" s="70"/>
      <c r="BD317" s="70"/>
      <c r="BE317" s="70"/>
      <c r="BF317" s="70"/>
      <c r="BG317" s="70"/>
      <c r="BH317" s="70"/>
      <c r="BI317" s="70"/>
      <c r="BJ317" s="70"/>
      <c r="BK317" s="70"/>
      <c r="BL317" s="70"/>
      <c r="BM317" s="70"/>
      <c r="BN317" s="70"/>
      <c r="BO317" s="70"/>
      <c r="BP317" s="70"/>
      <c r="BQ317" s="70"/>
      <c r="BR317" s="70"/>
      <c r="BS317" s="70"/>
      <c r="BT317" s="70"/>
      <c r="BU317" s="70"/>
      <c r="BV317" s="70"/>
      <c r="BW317" s="70"/>
      <c r="BX317" s="70"/>
      <c r="BY317" s="70"/>
      <c r="BZ317" s="70"/>
      <c r="CA317" s="70"/>
      <c r="CB317" s="70"/>
      <c r="CC317" s="70"/>
      <c r="CD317" s="70"/>
      <c r="CE317" s="70"/>
      <c r="CF317" s="70"/>
      <c r="CG317" s="70"/>
      <c r="CH317" s="70"/>
      <c r="CI317" s="70"/>
      <c r="CJ317" s="70"/>
      <c r="CK317" s="70"/>
      <c r="CL317" s="70"/>
      <c r="CM317" s="70"/>
      <c r="CN317" s="70"/>
      <c r="CO317" s="70"/>
      <c r="CP317" s="70"/>
      <c r="CQ317" s="70"/>
      <c r="CR317" s="70"/>
      <c r="CS317" s="70"/>
      <c r="CT317" s="70"/>
      <c r="CU317" s="70"/>
      <c r="CV317" s="70"/>
      <c r="CW317" s="70"/>
      <c r="CX317" s="70"/>
      <c r="CY317" s="70"/>
      <c r="CZ317" s="70"/>
      <c r="DA317" s="70"/>
      <c r="DB317" s="70"/>
      <c r="DC317" s="70"/>
      <c r="DD317" s="70"/>
      <c r="DE317" s="70"/>
      <c r="DF317" s="70"/>
      <c r="DG317" s="70"/>
      <c r="DH317" s="70"/>
      <c r="DI317" s="70"/>
      <c r="DJ317" s="70"/>
      <c r="DK317" s="70"/>
      <c r="DL317" s="70"/>
      <c r="DM317" s="70"/>
      <c r="DN317" s="70"/>
      <c r="DO317" s="70"/>
      <c r="DP317" s="70"/>
      <c r="DQ317" s="70"/>
      <c r="DR317" s="70"/>
      <c r="DS317" s="70"/>
      <c r="DT317" s="70"/>
      <c r="DU317" s="70"/>
      <c r="DV317" s="70"/>
      <c r="DW317" s="70"/>
      <c r="DX317" s="70"/>
      <c r="DY317" s="70"/>
      <c r="DZ317" s="70"/>
      <c r="EA317" s="70"/>
      <c r="EB317" s="70"/>
      <c r="EC317" s="70"/>
      <c r="ED317" s="70"/>
      <c r="EE317" s="70"/>
      <c r="EF317" s="70"/>
      <c r="EG317" s="70"/>
      <c r="EH317" s="70"/>
      <c r="EI317" s="70"/>
      <c r="EJ317" s="70"/>
      <c r="EK317" s="70"/>
      <c r="EL317" s="70"/>
      <c r="EM317" s="70"/>
      <c r="EN317" s="70"/>
      <c r="EO317" s="70"/>
      <c r="EP317" s="70"/>
      <c r="EQ317" s="70"/>
      <c r="ER317" s="70"/>
      <c r="ES317" s="70"/>
      <c r="ET317" s="70"/>
      <c r="EU317" s="70"/>
      <c r="EV317" s="70"/>
      <c r="EW317" s="70"/>
      <c r="EX317" s="70"/>
      <c r="EY317" s="70"/>
      <c r="EZ317" s="70"/>
      <c r="FA317" s="70"/>
      <c r="FB317" s="70"/>
      <c r="FC317" s="70"/>
      <c r="FD317" s="70"/>
      <c r="FE317" s="70"/>
      <c r="FF317" s="70"/>
      <c r="FG317" s="70"/>
      <c r="FH317" s="70"/>
      <c r="FI317" s="70"/>
      <c r="FJ317" s="70"/>
      <c r="FK317" s="70"/>
      <c r="FL317" s="70"/>
      <c r="FM317" s="70"/>
      <c r="FN317" s="70"/>
      <c r="FO317" s="70"/>
      <c r="FP317" s="70"/>
      <c r="FQ317" s="70"/>
      <c r="FR317" s="70"/>
      <c r="FS317" s="70"/>
      <c r="FT317" s="70"/>
      <c r="FU317" s="70"/>
      <c r="FV317" s="70"/>
      <c r="FW317" s="70"/>
      <c r="FX317" s="70"/>
      <c r="FY317" s="70"/>
      <c r="FZ317" s="70"/>
      <c r="GA317" s="70"/>
      <c r="GB317" s="70"/>
      <c r="GC317" s="70"/>
      <c r="GD317" s="70"/>
      <c r="GE317" s="70"/>
      <c r="GF317" s="70"/>
      <c r="GG317" s="70"/>
      <c r="GH317" s="70"/>
      <c r="GI317" s="70"/>
      <c r="GJ317" s="70"/>
      <c r="GK317" s="70"/>
      <c r="GL317" s="70"/>
      <c r="GM317" s="70"/>
      <c r="GN317" s="70"/>
      <c r="GO317" s="70"/>
      <c r="GP317" s="70"/>
      <c r="GQ317" s="70"/>
      <c r="GR317" s="70"/>
      <c r="GS317" s="70"/>
      <c r="GT317" s="70"/>
      <c r="GU317" s="70"/>
      <c r="GV317" s="70"/>
      <c r="GW317" s="70"/>
      <c r="GX317" s="70"/>
      <c r="GY317" s="70"/>
      <c r="GZ317" s="70"/>
      <c r="HA317" s="70"/>
      <c r="HB317" s="70"/>
      <c r="HC317" s="70"/>
      <c r="HD317" s="70"/>
      <c r="HE317" s="70"/>
      <c r="HF317" s="70"/>
      <c r="HG317" s="70"/>
      <c r="HH317" s="70"/>
      <c r="HI317" s="70"/>
      <c r="HJ317" s="70"/>
      <c r="HK317" s="70"/>
      <c r="HL317" s="70"/>
      <c r="HM317" s="70"/>
      <c r="HN317" s="70"/>
      <c r="HO317" s="70"/>
      <c r="HP317" s="70"/>
      <c r="HQ317" s="70"/>
      <c r="HR317" s="70"/>
      <c r="HS317" s="70"/>
      <c r="HT317" s="70"/>
      <c r="HU317" s="70"/>
      <c r="HV317" s="70"/>
      <c r="HW317" s="70"/>
      <c r="HX317" s="70"/>
      <c r="HY317" s="70"/>
      <c r="HZ317" s="70"/>
      <c r="IA317" s="70"/>
      <c r="IB317" s="70"/>
      <c r="IC317" s="70"/>
      <c r="ID317" s="70"/>
      <c r="IE317" s="70"/>
      <c r="IF317" s="70"/>
      <c r="IG317" s="70"/>
      <c r="IH317" s="70"/>
      <c r="II317" s="70"/>
      <c r="IJ317" s="70"/>
      <c r="IK317" s="70"/>
      <c r="IL317" s="70"/>
      <c r="IM317" s="70"/>
      <c r="IN317" s="70"/>
      <c r="IO317" s="70"/>
      <c r="IP317" s="70"/>
      <c r="IQ317" s="70"/>
      <c r="IR317" s="70"/>
      <c r="IS317" s="70"/>
      <c r="IT317" s="70"/>
      <c r="IU317" s="70"/>
      <c r="IV317" s="70"/>
      <c r="IW317" s="70"/>
      <c r="IX317" s="70"/>
      <c r="IY317" s="70"/>
      <c r="IZ317" s="70"/>
      <c r="JA317" s="70"/>
      <c r="JB317" s="70"/>
      <c r="JC317" s="70"/>
      <c r="JD317" s="70"/>
      <c r="JE317" s="70"/>
      <c r="JF317" s="70"/>
      <c r="JG317" s="70"/>
      <c r="JH317" s="70"/>
      <c r="JI317" s="70"/>
      <c r="JJ317" s="70"/>
      <c r="JK317" s="70"/>
      <c r="JL317" s="70"/>
      <c r="JM317" s="70"/>
      <c r="JN317" s="70"/>
      <c r="JO317" s="70"/>
      <c r="JP317" s="70"/>
      <c r="JQ317" s="70"/>
      <c r="JR317" s="70"/>
      <c r="JS317" s="70"/>
      <c r="JT317" s="70"/>
      <c r="JU317" s="70"/>
      <c r="JV317" s="70"/>
      <c r="JW317" s="70"/>
      <c r="JX317" s="70"/>
      <c r="JY317" s="70"/>
      <c r="JZ317" s="70"/>
      <c r="KA317" s="70"/>
      <c r="KB317" s="70"/>
      <c r="KC317" s="70"/>
      <c r="KD317" s="70"/>
      <c r="KE317" s="70"/>
      <c r="KF317" s="70"/>
      <c r="KG317" s="70"/>
      <c r="KH317" s="70"/>
      <c r="KI317" s="70"/>
      <c r="KJ317" s="70"/>
      <c r="KK317" s="70"/>
      <c r="KL317" s="70"/>
      <c r="KM317" s="70"/>
      <c r="KN317" s="70"/>
      <c r="KO317" s="70"/>
      <c r="KP317" s="70"/>
      <c r="KQ317" s="70"/>
      <c r="KR317" s="70"/>
      <c r="KS317" s="70"/>
      <c r="KT317" s="70"/>
      <c r="KU317" s="70"/>
      <c r="KV317" s="70"/>
      <c r="KW317" s="70"/>
      <c r="KX317" s="70"/>
      <c r="KY317" s="70"/>
      <c r="KZ317" s="70"/>
      <c r="LA317" s="70"/>
      <c r="LB317" s="70"/>
      <c r="LC317" s="70"/>
      <c r="LD317" s="70"/>
      <c r="LE317" s="70"/>
      <c r="LF317" s="70"/>
      <c r="LG317" s="70"/>
      <c r="LH317" s="70"/>
      <c r="LI317" s="70"/>
      <c r="LJ317" s="70"/>
      <c r="LK317" s="70"/>
      <c r="LL317" s="70"/>
      <c r="LM317" s="70"/>
      <c r="LN317" s="70"/>
      <c r="LO317" s="70"/>
      <c r="LP317" s="70"/>
      <c r="LQ317" s="70"/>
      <c r="LR317" s="70"/>
      <c r="LS317" s="70"/>
      <c r="LT317" s="70"/>
      <c r="LU317" s="70"/>
      <c r="LV317" s="70"/>
      <c r="LW317" s="70"/>
      <c r="LX317" s="70"/>
      <c r="LY317" s="70"/>
      <c r="LZ317" s="70"/>
      <c r="MA317" s="70"/>
      <c r="MB317" s="70"/>
      <c r="MC317" s="70"/>
      <c r="MD317" s="70"/>
      <c r="ME317" s="70"/>
      <c r="MF317" s="70"/>
      <c r="MG317" s="70"/>
      <c r="MH317" s="70"/>
      <c r="MI317" s="70"/>
    </row>
    <row r="318" spans="1:347" s="70" customFormat="1" ht="11.25" customHeight="1" x14ac:dyDescent="0.25">
      <c r="A318" s="130"/>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D318" s="78"/>
      <c r="BE318" s="78"/>
    </row>
    <row r="319" spans="1:347" s="70" customFormat="1" ht="11.25" customHeight="1" x14ac:dyDescent="0.25">
      <c r="A319" s="130"/>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D319" s="78"/>
      <c r="BE319" s="78"/>
    </row>
    <row r="320" spans="1:347" s="70" customFormat="1" ht="11.25" customHeight="1" x14ac:dyDescent="0.25">
      <c r="A320" s="130"/>
      <c r="B320"/>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D320" s="78"/>
      <c r="BE320" s="78"/>
    </row>
    <row r="321" spans="1:347" s="70" customFormat="1" ht="11.25" customHeight="1" x14ac:dyDescent="0.25">
      <c r="A321" s="130"/>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row>
    <row r="322" spans="1:347" s="70" customFormat="1" ht="11.25" customHeight="1" x14ac:dyDescent="0.25">
      <c r="A322" s="130"/>
      <c r="B322"/>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row>
    <row r="323" spans="1:347" s="70" customFormat="1" ht="11.25" customHeight="1" x14ac:dyDescent="0.25">
      <c r="A323" s="130"/>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row>
    <row r="324" spans="1:347" s="70" customFormat="1" ht="11.25" customHeight="1" x14ac:dyDescent="0.25">
      <c r="A324" s="130"/>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row>
    <row r="325" spans="1:347" s="70" customFormat="1" ht="11.25" customHeight="1" x14ac:dyDescent="0.25">
      <c r="A325" s="130"/>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row>
    <row r="326" spans="1:347" x14ac:dyDescent="0.25">
      <c r="A326" s="131"/>
    </row>
    <row r="327" spans="1:347" x14ac:dyDescent="0.25">
      <c r="A327" s="131"/>
      <c r="BC327" s="70"/>
      <c r="BD327" s="70"/>
      <c r="BE327" s="70"/>
      <c r="BF327" s="70"/>
      <c r="BG327" s="70"/>
      <c r="BH327" s="70"/>
      <c r="BI327" s="70"/>
      <c r="BJ327" s="70"/>
      <c r="BK327" s="70"/>
      <c r="BL327" s="70"/>
      <c r="BM327" s="70"/>
      <c r="BN327" s="70"/>
      <c r="BO327" s="70"/>
      <c r="BP327" s="70"/>
      <c r="BQ327" s="70"/>
      <c r="BR327" s="70"/>
      <c r="BS327" s="70"/>
      <c r="BT327" s="70"/>
      <c r="BU327" s="70"/>
      <c r="BV327" s="70"/>
      <c r="BW327" s="70"/>
      <c r="BX327" s="70"/>
      <c r="BY327" s="70"/>
      <c r="BZ327" s="70"/>
      <c r="CA327" s="70"/>
      <c r="CB327" s="70"/>
      <c r="CC327" s="70"/>
      <c r="CD327" s="70"/>
      <c r="CE327" s="70"/>
      <c r="CF327" s="70"/>
      <c r="CG327" s="70"/>
      <c r="CH327" s="70"/>
      <c r="CI327" s="70"/>
      <c r="CJ327" s="70"/>
      <c r="CK327" s="70"/>
      <c r="CL327" s="70"/>
      <c r="CM327" s="70"/>
      <c r="CN327" s="70"/>
      <c r="CO327" s="70"/>
      <c r="CP327" s="70"/>
      <c r="CQ327" s="70"/>
      <c r="CR327" s="70"/>
      <c r="CS327" s="70"/>
      <c r="CT327" s="70"/>
      <c r="CU327" s="70"/>
      <c r="CV327" s="70"/>
      <c r="CW327" s="70"/>
      <c r="CX327" s="70"/>
      <c r="CY327" s="70"/>
      <c r="CZ327" s="70"/>
      <c r="DA327" s="70"/>
      <c r="DB327" s="70"/>
      <c r="DC327" s="70"/>
      <c r="DD327" s="70"/>
      <c r="DE327" s="70"/>
      <c r="DF327" s="70"/>
      <c r="DG327" s="70"/>
      <c r="DH327" s="70"/>
      <c r="DI327" s="70"/>
      <c r="DJ327" s="70"/>
      <c r="DK327" s="70"/>
      <c r="DL327" s="70"/>
      <c r="DM327" s="70"/>
      <c r="DN327" s="70"/>
      <c r="DO327" s="70"/>
      <c r="DP327" s="70"/>
      <c r="DQ327" s="70"/>
      <c r="DR327" s="70"/>
      <c r="DS327" s="70"/>
      <c r="DT327" s="70"/>
      <c r="DU327" s="70"/>
      <c r="DV327" s="70"/>
      <c r="DW327" s="70"/>
      <c r="DX327" s="70"/>
      <c r="DY327" s="70"/>
      <c r="DZ327" s="70"/>
      <c r="EA327" s="70"/>
      <c r="EB327" s="70"/>
      <c r="EC327" s="70"/>
      <c r="ED327" s="70"/>
      <c r="EE327" s="70"/>
      <c r="EF327" s="70"/>
      <c r="EG327" s="70"/>
      <c r="EH327" s="70"/>
      <c r="EI327" s="70"/>
      <c r="EJ327" s="70"/>
      <c r="EK327" s="70"/>
      <c r="EL327" s="70"/>
      <c r="EM327" s="70"/>
      <c r="EN327" s="70"/>
      <c r="EO327" s="70"/>
      <c r="EP327" s="70"/>
      <c r="EQ327" s="70"/>
      <c r="ER327" s="70"/>
      <c r="ES327" s="70"/>
      <c r="ET327" s="70"/>
      <c r="EU327" s="70"/>
      <c r="EV327" s="70"/>
      <c r="EW327" s="70"/>
      <c r="EX327" s="70"/>
      <c r="EY327" s="70"/>
      <c r="EZ327" s="70"/>
      <c r="FA327" s="70"/>
      <c r="FB327" s="70"/>
      <c r="FC327" s="70"/>
      <c r="FD327" s="70"/>
      <c r="FE327" s="70"/>
      <c r="FF327" s="70"/>
      <c r="FG327" s="70"/>
      <c r="FH327" s="70"/>
      <c r="FI327" s="70"/>
      <c r="FJ327" s="70"/>
      <c r="FK327" s="70"/>
      <c r="FL327" s="70"/>
      <c r="FM327" s="70"/>
      <c r="FN327" s="70"/>
      <c r="FO327" s="70"/>
      <c r="FP327" s="70"/>
      <c r="FQ327" s="70"/>
      <c r="FR327" s="70"/>
      <c r="FS327" s="70"/>
      <c r="FT327" s="70"/>
      <c r="FU327" s="70"/>
      <c r="FV327" s="70"/>
      <c r="FW327" s="70"/>
      <c r="FX327" s="70"/>
      <c r="FY327" s="70"/>
      <c r="FZ327" s="70"/>
      <c r="GA327" s="70"/>
      <c r="GB327" s="70"/>
      <c r="GC327" s="70"/>
      <c r="GD327" s="70"/>
      <c r="GE327" s="70"/>
      <c r="GF327" s="70"/>
      <c r="GG327" s="70"/>
      <c r="GH327" s="70"/>
      <c r="GI327" s="70"/>
      <c r="GJ327" s="70"/>
      <c r="GK327" s="70"/>
      <c r="GL327" s="70"/>
      <c r="GM327" s="70"/>
      <c r="GN327" s="70"/>
      <c r="GO327" s="70"/>
      <c r="GP327" s="70"/>
      <c r="GQ327" s="70"/>
      <c r="GR327" s="70"/>
      <c r="GS327" s="70"/>
      <c r="GT327" s="70"/>
      <c r="GU327" s="70"/>
      <c r="GV327" s="70"/>
      <c r="GW327" s="70"/>
      <c r="GX327" s="70"/>
      <c r="GY327" s="70"/>
      <c r="GZ327" s="70"/>
      <c r="HA327" s="70"/>
      <c r="HB327" s="70"/>
      <c r="HC327" s="70"/>
      <c r="HD327" s="70"/>
      <c r="HE327" s="70"/>
      <c r="HF327" s="70"/>
      <c r="HG327" s="70"/>
      <c r="HH327" s="70"/>
      <c r="HI327" s="70"/>
      <c r="HJ327" s="70"/>
      <c r="HK327" s="70"/>
      <c r="HL327" s="70"/>
      <c r="HM327" s="70"/>
      <c r="HN327" s="70"/>
      <c r="HO327" s="70"/>
      <c r="HP327" s="70"/>
      <c r="HQ327" s="70"/>
      <c r="HR327" s="70"/>
      <c r="HS327" s="70"/>
      <c r="HT327" s="70"/>
      <c r="HU327" s="70"/>
      <c r="HV327" s="70"/>
      <c r="HW327" s="70"/>
      <c r="HX327" s="70"/>
      <c r="HY327" s="70"/>
      <c r="HZ327" s="70"/>
      <c r="IA327" s="70"/>
      <c r="IB327" s="70"/>
      <c r="IC327" s="70"/>
      <c r="ID327" s="70"/>
      <c r="IE327" s="70"/>
      <c r="IF327" s="70"/>
      <c r="IG327" s="70"/>
      <c r="IH327" s="70"/>
      <c r="II327" s="70"/>
      <c r="IJ327" s="70"/>
      <c r="IK327" s="70"/>
      <c r="IL327" s="70"/>
      <c r="IM327" s="70"/>
      <c r="IN327" s="70"/>
      <c r="IO327" s="70"/>
      <c r="IP327" s="70"/>
      <c r="IQ327" s="70"/>
      <c r="IR327" s="70"/>
      <c r="IS327" s="70"/>
      <c r="IT327" s="70"/>
      <c r="IU327" s="70"/>
      <c r="IV327" s="70"/>
      <c r="IW327" s="70"/>
      <c r="IX327" s="70"/>
      <c r="IY327" s="70"/>
      <c r="IZ327" s="70"/>
      <c r="JA327" s="70"/>
      <c r="JB327" s="70"/>
      <c r="JC327" s="70"/>
      <c r="JD327" s="70"/>
      <c r="JE327" s="70"/>
      <c r="JF327" s="70"/>
      <c r="JG327" s="70"/>
      <c r="JH327" s="70"/>
      <c r="JI327" s="70"/>
      <c r="JJ327" s="70"/>
      <c r="JK327" s="70"/>
      <c r="JL327" s="70"/>
      <c r="JM327" s="70"/>
      <c r="JN327" s="70"/>
      <c r="JO327" s="70"/>
      <c r="JP327" s="70"/>
      <c r="JQ327" s="70"/>
      <c r="JR327" s="70"/>
      <c r="JS327" s="70"/>
      <c r="JT327" s="70"/>
      <c r="JU327" s="70"/>
      <c r="JV327" s="70"/>
      <c r="JW327" s="70"/>
      <c r="JX327" s="70"/>
      <c r="JY327" s="70"/>
      <c r="JZ327" s="70"/>
      <c r="KA327" s="70"/>
      <c r="KB327" s="70"/>
      <c r="KC327" s="70"/>
      <c r="KD327" s="70"/>
      <c r="KE327" s="70"/>
      <c r="KF327" s="70"/>
      <c r="KG327" s="70"/>
      <c r="KH327" s="70"/>
      <c r="KI327" s="70"/>
      <c r="KJ327" s="70"/>
      <c r="KK327" s="70"/>
      <c r="KL327" s="70"/>
      <c r="KM327" s="70"/>
      <c r="KN327" s="70"/>
      <c r="KO327" s="70"/>
      <c r="KP327" s="70"/>
      <c r="KQ327" s="70"/>
      <c r="KR327" s="70"/>
      <c r="KS327" s="70"/>
      <c r="KT327" s="70"/>
      <c r="KU327" s="70"/>
      <c r="KV327" s="70"/>
      <c r="KW327" s="70"/>
      <c r="KX327" s="70"/>
      <c r="KY327" s="70"/>
      <c r="KZ327" s="70"/>
      <c r="LA327" s="70"/>
      <c r="LB327" s="70"/>
      <c r="LC327" s="70"/>
      <c r="LD327" s="70"/>
      <c r="LE327" s="70"/>
      <c r="LF327" s="70"/>
      <c r="LG327" s="70"/>
      <c r="LH327" s="70"/>
      <c r="LI327" s="70"/>
      <c r="LJ327" s="70"/>
      <c r="LK327" s="70"/>
      <c r="LL327" s="70"/>
      <c r="LM327" s="70"/>
      <c r="LN327" s="70"/>
      <c r="LO327" s="70"/>
      <c r="LP327" s="70"/>
      <c r="LQ327" s="70"/>
      <c r="LR327" s="70"/>
      <c r="LS327" s="70"/>
      <c r="LT327" s="70"/>
      <c r="LU327" s="70"/>
      <c r="LV327" s="70"/>
      <c r="LW327" s="70"/>
      <c r="LX327" s="70"/>
      <c r="LY327" s="70"/>
      <c r="LZ327" s="70"/>
      <c r="MA327" s="70"/>
      <c r="MB327" s="70"/>
      <c r="MC327" s="70"/>
      <c r="MD327" s="70"/>
      <c r="ME327" s="70"/>
      <c r="MF327" s="70"/>
      <c r="MG327" s="70"/>
      <c r="MH327" s="70"/>
      <c r="MI327" s="70"/>
    </row>
    <row r="328" spans="1:347" s="70" customFormat="1" ht="11.25" customHeight="1" x14ac:dyDescent="0.25">
      <c r="A328" s="130"/>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D328" s="78"/>
      <c r="BE328" s="78"/>
    </row>
    <row r="329" spans="1:347" s="70" customFormat="1" ht="11.25" customHeight="1" x14ac:dyDescent="0.25">
      <c r="A329" s="130"/>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D329" s="78"/>
      <c r="BE329" s="78"/>
    </row>
    <row r="330" spans="1:347" s="70" customFormat="1" ht="11.25" customHeight="1" x14ac:dyDescent="0.25">
      <c r="A330" s="1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D330" s="78"/>
      <c r="BE330" s="78"/>
    </row>
    <row r="331" spans="1:347" s="70" customFormat="1" ht="11.25" customHeight="1" x14ac:dyDescent="0.25">
      <c r="A331" s="130"/>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D331" s="78"/>
      <c r="BE331" s="78"/>
    </row>
    <row r="332" spans="1:347" s="70" customFormat="1" ht="11.25" customHeight="1" x14ac:dyDescent="0.25">
      <c r="A332" s="130"/>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row>
    <row r="333" spans="1:347" s="70" customFormat="1" ht="11.25" customHeight="1" x14ac:dyDescent="0.25">
      <c r="A333" s="130"/>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row>
    <row r="334" spans="1:347" s="70" customFormat="1" ht="11.25" customHeight="1" x14ac:dyDescent="0.25">
      <c r="A334" s="130"/>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row>
    <row r="335" spans="1:347" x14ac:dyDescent="0.25">
      <c r="A335" s="131"/>
    </row>
    <row r="336" spans="1:347" x14ac:dyDescent="0.25">
      <c r="A336" s="131"/>
      <c r="BC336" s="70"/>
      <c r="BD336" s="70"/>
      <c r="BE336" s="70"/>
      <c r="BF336" s="70"/>
      <c r="BG336" s="70"/>
      <c r="BH336" s="70"/>
      <c r="BI336" s="70"/>
      <c r="BJ336" s="70"/>
      <c r="BK336" s="70"/>
      <c r="BL336" s="70"/>
      <c r="BM336" s="70"/>
      <c r="BN336" s="70"/>
      <c r="BO336" s="70"/>
      <c r="BP336" s="70"/>
      <c r="BQ336" s="70"/>
      <c r="BR336" s="70"/>
      <c r="BS336" s="70"/>
      <c r="BT336" s="70"/>
      <c r="BU336" s="70"/>
      <c r="BV336" s="70"/>
      <c r="BW336" s="70"/>
      <c r="BX336" s="70"/>
      <c r="BY336" s="70"/>
      <c r="BZ336" s="70"/>
      <c r="CA336" s="70"/>
      <c r="CB336" s="70"/>
      <c r="CC336" s="70"/>
      <c r="CD336" s="70"/>
      <c r="CE336" s="70"/>
      <c r="CF336" s="70"/>
      <c r="CG336" s="70"/>
      <c r="CH336" s="70"/>
      <c r="CI336" s="70"/>
      <c r="CJ336" s="70"/>
      <c r="CK336" s="70"/>
      <c r="CL336" s="70"/>
      <c r="CM336" s="70"/>
      <c r="CN336" s="70"/>
      <c r="CO336" s="70"/>
      <c r="CP336" s="70"/>
      <c r="CQ336" s="70"/>
      <c r="CR336" s="70"/>
      <c r="CS336" s="70"/>
      <c r="CT336" s="70"/>
      <c r="CU336" s="70"/>
      <c r="CV336" s="70"/>
      <c r="CW336" s="70"/>
      <c r="CX336" s="70"/>
      <c r="CY336" s="70"/>
      <c r="CZ336" s="70"/>
      <c r="DA336" s="70"/>
      <c r="DB336" s="70"/>
      <c r="DC336" s="70"/>
      <c r="DD336" s="70"/>
      <c r="DE336" s="70"/>
      <c r="DF336" s="70"/>
      <c r="DG336" s="70"/>
      <c r="DH336" s="70"/>
      <c r="DI336" s="70"/>
      <c r="DJ336" s="70"/>
      <c r="DK336" s="70"/>
      <c r="DL336" s="70"/>
      <c r="DM336" s="70"/>
      <c r="DN336" s="70"/>
      <c r="DO336" s="70"/>
      <c r="DP336" s="70"/>
      <c r="DQ336" s="70"/>
      <c r="DR336" s="70"/>
      <c r="DS336" s="70"/>
      <c r="DT336" s="70"/>
      <c r="DU336" s="70"/>
      <c r="DV336" s="70"/>
      <c r="DW336" s="70"/>
      <c r="DX336" s="70"/>
      <c r="DY336" s="70"/>
      <c r="DZ336" s="70"/>
      <c r="EA336" s="70"/>
      <c r="EB336" s="70"/>
      <c r="EC336" s="70"/>
      <c r="ED336" s="70"/>
      <c r="EE336" s="70"/>
      <c r="EF336" s="70"/>
      <c r="EG336" s="70"/>
      <c r="EH336" s="70"/>
      <c r="EI336" s="70"/>
      <c r="EJ336" s="70"/>
      <c r="EK336" s="70"/>
      <c r="EL336" s="70"/>
      <c r="EM336" s="70"/>
      <c r="EN336" s="70"/>
      <c r="EO336" s="70"/>
      <c r="EP336" s="70"/>
      <c r="EQ336" s="70"/>
      <c r="ER336" s="70"/>
      <c r="ES336" s="70"/>
      <c r="ET336" s="70"/>
      <c r="EU336" s="70"/>
      <c r="EV336" s="70"/>
      <c r="EW336" s="70"/>
      <c r="EX336" s="70"/>
      <c r="EY336" s="70"/>
      <c r="EZ336" s="70"/>
      <c r="FA336" s="70"/>
      <c r="FB336" s="70"/>
      <c r="FC336" s="70"/>
      <c r="FD336" s="70"/>
      <c r="FE336" s="70"/>
      <c r="FF336" s="70"/>
      <c r="FG336" s="70"/>
      <c r="FH336" s="70"/>
      <c r="FI336" s="70"/>
      <c r="FJ336" s="70"/>
      <c r="FK336" s="70"/>
      <c r="FL336" s="70"/>
      <c r="FM336" s="70"/>
      <c r="FN336" s="70"/>
      <c r="FO336" s="70"/>
      <c r="FP336" s="70"/>
      <c r="FQ336" s="70"/>
      <c r="FR336" s="70"/>
      <c r="FS336" s="70"/>
      <c r="FT336" s="70"/>
      <c r="FU336" s="70"/>
      <c r="FV336" s="70"/>
      <c r="FW336" s="70"/>
      <c r="FX336" s="70"/>
      <c r="FY336" s="70"/>
      <c r="FZ336" s="70"/>
      <c r="GA336" s="70"/>
      <c r="GB336" s="70"/>
      <c r="GC336" s="70"/>
      <c r="GD336" s="70"/>
      <c r="GE336" s="70"/>
      <c r="GF336" s="70"/>
      <c r="GG336" s="70"/>
      <c r="GH336" s="70"/>
      <c r="GI336" s="70"/>
      <c r="GJ336" s="70"/>
      <c r="GK336" s="70"/>
      <c r="GL336" s="70"/>
      <c r="GM336" s="70"/>
      <c r="GN336" s="70"/>
      <c r="GO336" s="70"/>
      <c r="GP336" s="70"/>
      <c r="GQ336" s="70"/>
      <c r="GR336" s="70"/>
      <c r="GS336" s="70"/>
      <c r="GT336" s="70"/>
      <c r="GU336" s="70"/>
      <c r="GV336" s="70"/>
      <c r="GW336" s="70"/>
      <c r="GX336" s="70"/>
      <c r="GY336" s="70"/>
      <c r="GZ336" s="70"/>
      <c r="HA336" s="70"/>
      <c r="HB336" s="70"/>
      <c r="HC336" s="70"/>
      <c r="HD336" s="70"/>
      <c r="HE336" s="70"/>
      <c r="HF336" s="70"/>
      <c r="HG336" s="70"/>
      <c r="HH336" s="70"/>
      <c r="HI336" s="70"/>
      <c r="HJ336" s="70"/>
      <c r="HK336" s="70"/>
      <c r="HL336" s="70"/>
      <c r="HM336" s="70"/>
      <c r="HN336" s="70"/>
      <c r="HO336" s="70"/>
      <c r="HP336" s="70"/>
      <c r="HQ336" s="70"/>
      <c r="HR336" s="70"/>
      <c r="HS336" s="70"/>
      <c r="HT336" s="70"/>
      <c r="HU336" s="70"/>
      <c r="HV336" s="70"/>
      <c r="HW336" s="70"/>
      <c r="HX336" s="70"/>
      <c r="HY336" s="70"/>
      <c r="HZ336" s="70"/>
      <c r="IA336" s="70"/>
      <c r="IB336" s="70"/>
      <c r="IC336" s="70"/>
      <c r="ID336" s="70"/>
      <c r="IE336" s="70"/>
      <c r="IF336" s="70"/>
      <c r="IG336" s="70"/>
      <c r="IH336" s="70"/>
      <c r="II336" s="70"/>
      <c r="IJ336" s="70"/>
      <c r="IK336" s="70"/>
      <c r="IL336" s="70"/>
      <c r="IM336" s="70"/>
      <c r="IN336" s="70"/>
      <c r="IO336" s="70"/>
      <c r="IP336" s="70"/>
      <c r="IQ336" s="70"/>
      <c r="IR336" s="70"/>
      <c r="IS336" s="70"/>
      <c r="IT336" s="70"/>
      <c r="IU336" s="70"/>
      <c r="IV336" s="70"/>
      <c r="IW336" s="70"/>
      <c r="IX336" s="70"/>
      <c r="IY336" s="70"/>
      <c r="IZ336" s="70"/>
      <c r="JA336" s="70"/>
      <c r="JB336" s="70"/>
      <c r="JC336" s="70"/>
      <c r="JD336" s="70"/>
      <c r="JE336" s="70"/>
      <c r="JF336" s="70"/>
      <c r="JG336" s="70"/>
      <c r="JH336" s="70"/>
      <c r="JI336" s="70"/>
      <c r="JJ336" s="70"/>
      <c r="JK336" s="70"/>
      <c r="JL336" s="70"/>
      <c r="JM336" s="70"/>
      <c r="JN336" s="70"/>
      <c r="JO336" s="70"/>
      <c r="JP336" s="70"/>
      <c r="JQ336" s="70"/>
      <c r="JR336" s="70"/>
      <c r="JS336" s="70"/>
      <c r="JT336" s="70"/>
      <c r="JU336" s="70"/>
      <c r="JV336" s="70"/>
      <c r="JW336" s="70"/>
      <c r="JX336" s="70"/>
      <c r="JY336" s="70"/>
      <c r="JZ336" s="70"/>
      <c r="KA336" s="70"/>
      <c r="KB336" s="70"/>
      <c r="KC336" s="70"/>
      <c r="KD336" s="70"/>
      <c r="KE336" s="70"/>
      <c r="KF336" s="70"/>
      <c r="KG336" s="70"/>
      <c r="KH336" s="70"/>
      <c r="KI336" s="70"/>
      <c r="KJ336" s="70"/>
      <c r="KK336" s="70"/>
      <c r="KL336" s="70"/>
      <c r="KM336" s="70"/>
      <c r="KN336" s="70"/>
      <c r="KO336" s="70"/>
      <c r="KP336" s="70"/>
      <c r="KQ336" s="70"/>
      <c r="KR336" s="70"/>
      <c r="KS336" s="70"/>
      <c r="KT336" s="70"/>
      <c r="KU336" s="70"/>
      <c r="KV336" s="70"/>
      <c r="KW336" s="70"/>
      <c r="KX336" s="70"/>
      <c r="KY336" s="70"/>
      <c r="KZ336" s="70"/>
      <c r="LA336" s="70"/>
      <c r="LB336" s="70"/>
      <c r="LC336" s="70"/>
      <c r="LD336" s="70"/>
      <c r="LE336" s="70"/>
      <c r="LF336" s="70"/>
      <c r="LG336" s="70"/>
      <c r="LH336" s="70"/>
      <c r="LI336" s="70"/>
      <c r="LJ336" s="70"/>
      <c r="LK336" s="70"/>
      <c r="LL336" s="70"/>
      <c r="LM336" s="70"/>
      <c r="LN336" s="70"/>
      <c r="LO336" s="70"/>
      <c r="LP336" s="70"/>
      <c r="LQ336" s="70"/>
      <c r="LR336" s="70"/>
      <c r="LS336" s="70"/>
      <c r="LT336" s="70"/>
      <c r="LU336" s="70"/>
      <c r="LV336" s="70"/>
      <c r="LW336" s="70"/>
      <c r="LX336" s="70"/>
      <c r="LY336" s="70"/>
      <c r="LZ336" s="70"/>
      <c r="MA336" s="70"/>
      <c r="MB336" s="70"/>
      <c r="MC336" s="70"/>
      <c r="MD336" s="70"/>
      <c r="ME336" s="70"/>
      <c r="MF336" s="70"/>
      <c r="MG336" s="70"/>
      <c r="MH336" s="70"/>
      <c r="MI336" s="70"/>
    </row>
    <row r="337" spans="1:57" s="70" customFormat="1" ht="11.25" customHeight="1" x14ac:dyDescent="0.25">
      <c r="A337" s="130"/>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D337" s="78"/>
      <c r="BE337" s="78"/>
    </row>
    <row r="338" spans="1:57" s="70" customFormat="1" ht="11.25" customHeight="1" x14ac:dyDescent="0.25">
      <c r="A338" s="130"/>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D338" s="78"/>
      <c r="BE338" s="78"/>
    </row>
    <row r="339" spans="1:57" s="70" customFormat="1" ht="11.25" customHeight="1" x14ac:dyDescent="0.25">
      <c r="A339" s="130"/>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D339" s="78"/>
      <c r="BE339" s="78"/>
    </row>
    <row r="340" spans="1:57" s="70" customFormat="1" ht="11.25" customHeight="1" x14ac:dyDescent="0.25">
      <c r="A340" s="130"/>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D340" s="78"/>
      <c r="BE340" s="78"/>
    </row>
    <row r="341" spans="1:57" s="70" customFormat="1" ht="11.25" customHeight="1" x14ac:dyDescent="0.25">
      <c r="A341" s="130"/>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D341" s="78"/>
      <c r="BE341" s="78"/>
    </row>
    <row r="342" spans="1:57" s="70" customFormat="1" ht="11.25" customHeight="1" x14ac:dyDescent="0.25">
      <c r="A342" s="130"/>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D342" s="78"/>
      <c r="BE342" s="78"/>
    </row>
    <row r="343" spans="1:57" s="70" customFormat="1" ht="11.25" customHeight="1" x14ac:dyDescent="0.25">
      <c r="A343" s="130"/>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D343" s="78"/>
      <c r="BE343" s="78"/>
    </row>
    <row r="344" spans="1:57" s="70" customFormat="1" ht="11.25" customHeight="1" x14ac:dyDescent="0.25">
      <c r="A344" s="130"/>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D344" s="78"/>
      <c r="BE344" s="78"/>
    </row>
    <row r="345" spans="1:57" s="70" customFormat="1" ht="11.25" customHeight="1" x14ac:dyDescent="0.25">
      <c r="A345" s="130"/>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D345" s="78"/>
      <c r="BE345" s="78"/>
    </row>
    <row r="346" spans="1:57" s="70" customFormat="1" ht="11.25" customHeight="1" x14ac:dyDescent="0.25">
      <c r="A346" s="130"/>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D346" s="78"/>
      <c r="BE346" s="78"/>
    </row>
    <row r="347" spans="1:57" s="70" customFormat="1" ht="11.25" customHeight="1" x14ac:dyDescent="0.25">
      <c r="A347" s="130"/>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D347" s="78"/>
      <c r="BE347" s="78"/>
    </row>
    <row r="348" spans="1:57" s="70" customFormat="1" ht="11.25" customHeight="1" x14ac:dyDescent="0.25">
      <c r="A348" s="130"/>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D348" s="78"/>
      <c r="BE348" s="78"/>
    </row>
    <row r="349" spans="1:57" s="70" customFormat="1" ht="11.25" customHeight="1" x14ac:dyDescent="0.25">
      <c r="A349" s="130"/>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D349" s="78"/>
      <c r="BE349" s="78"/>
    </row>
    <row r="350" spans="1:57" s="70" customFormat="1" ht="11.25" customHeight="1" x14ac:dyDescent="0.25">
      <c r="A350" s="130"/>
      <c r="B350"/>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D350" s="78"/>
      <c r="BE350" s="78"/>
    </row>
    <row r="351" spans="1:57" s="70" customFormat="1" ht="11.25" customHeight="1" x14ac:dyDescent="0.25">
      <c r="A351" s="130"/>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D351" s="78"/>
      <c r="BE351" s="78"/>
    </row>
    <row r="352" spans="1:57" s="70" customFormat="1" ht="11.25" customHeight="1" x14ac:dyDescent="0.25">
      <c r="A352" s="130"/>
      <c r="B352"/>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D352" s="78"/>
      <c r="BE352" s="78"/>
    </row>
    <row r="353" spans="1:57" s="70" customFormat="1" ht="11.25" customHeight="1" x14ac:dyDescent="0.25">
      <c r="A353" s="130"/>
      <c r="B353"/>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D353" s="78"/>
      <c r="BE353" s="78"/>
    </row>
    <row r="354" spans="1:57" s="70" customFormat="1" ht="11.25" customHeight="1" x14ac:dyDescent="0.25">
      <c r="A354" s="130"/>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D354" s="78"/>
      <c r="BE354" s="78"/>
    </row>
    <row r="355" spans="1:57" s="70" customFormat="1" ht="11.25" customHeight="1" x14ac:dyDescent="0.25">
      <c r="A355" s="130"/>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D355" s="78"/>
      <c r="BE355" s="78"/>
    </row>
    <row r="356" spans="1:57" s="70" customFormat="1" ht="11.25" customHeight="1" x14ac:dyDescent="0.25">
      <c r="A356" s="130"/>
      <c r="B356"/>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D356" s="78"/>
      <c r="BE356" s="78"/>
    </row>
    <row r="357" spans="1:57" s="70" customFormat="1" ht="11.25" customHeight="1" x14ac:dyDescent="0.25">
      <c r="A357" s="130"/>
      <c r="B357"/>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D357" s="78"/>
      <c r="BE357" s="78"/>
    </row>
    <row r="358" spans="1:57" s="70" customFormat="1" ht="11.25" customHeight="1" x14ac:dyDescent="0.25">
      <c r="A358" s="130"/>
      <c r="B358"/>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D358" s="78"/>
      <c r="BE358" s="78"/>
    </row>
    <row r="359" spans="1:57" s="70" customFormat="1" ht="11.25" customHeight="1" x14ac:dyDescent="0.25">
      <c r="A359" s="130"/>
      <c r="B359"/>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D359" s="78"/>
      <c r="BE359" s="78"/>
    </row>
    <row r="360" spans="1:57" s="70" customFormat="1" ht="11.25" customHeight="1" x14ac:dyDescent="0.25">
      <c r="A360" s="130"/>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D360" s="78"/>
      <c r="BE360" s="78"/>
    </row>
    <row r="361" spans="1:57" s="70" customFormat="1" ht="11.25" customHeight="1" x14ac:dyDescent="0.25">
      <c r="A361" s="130"/>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D361" s="78"/>
      <c r="BE361" s="78"/>
    </row>
    <row r="362" spans="1:57" s="70" customFormat="1" ht="11.25" customHeight="1" x14ac:dyDescent="0.25">
      <c r="A362" s="130"/>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D362" s="78"/>
      <c r="BE362" s="78"/>
    </row>
    <row r="363" spans="1:57" s="70" customFormat="1" ht="11.25" customHeight="1" x14ac:dyDescent="0.25">
      <c r="A363" s="130"/>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D363" s="78"/>
      <c r="BE363" s="78"/>
    </row>
    <row r="364" spans="1:57" s="70" customFormat="1" ht="11.25" customHeight="1" x14ac:dyDescent="0.25">
      <c r="A364" s="130"/>
      <c r="B364"/>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D364" s="78"/>
      <c r="BE364" s="78"/>
    </row>
    <row r="365" spans="1:57" s="70" customFormat="1" ht="11.25" customHeight="1" x14ac:dyDescent="0.25">
      <c r="A365" s="130"/>
      <c r="B365"/>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D365" s="78"/>
      <c r="BE365" s="78"/>
    </row>
    <row r="366" spans="1:57" s="70" customFormat="1" ht="11.25" customHeight="1" x14ac:dyDescent="0.25">
      <c r="A366" s="130"/>
      <c r="B366"/>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D366" s="78"/>
      <c r="BE366" s="78"/>
    </row>
    <row r="367" spans="1:57" s="70" customFormat="1" ht="11.25" customHeight="1" x14ac:dyDescent="0.25">
      <c r="A367" s="130"/>
      <c r="B367"/>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row>
    <row r="368" spans="1:57" s="70" customFormat="1" ht="11.25" customHeight="1" x14ac:dyDescent="0.25">
      <c r="A368" s="130"/>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row>
    <row r="369" spans="1:347" s="70" customFormat="1" ht="11.25" customHeight="1" x14ac:dyDescent="0.25">
      <c r="A369" s="130"/>
      <c r="B369"/>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row>
    <row r="370" spans="1:347" s="70" customFormat="1" ht="11.25" customHeight="1" x14ac:dyDescent="0.25">
      <c r="A370" s="130"/>
      <c r="B370"/>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row>
    <row r="371" spans="1:347" s="70" customFormat="1" ht="11.25" customHeight="1" x14ac:dyDescent="0.25">
      <c r="A371" s="130"/>
      <c r="B371"/>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row>
    <row r="372" spans="1:347" x14ac:dyDescent="0.25">
      <c r="A372" s="131"/>
      <c r="BC372" s="70"/>
      <c r="BD372" s="70"/>
      <c r="BE372" s="70"/>
      <c r="BF372" s="70"/>
      <c r="BG372" s="70"/>
      <c r="BH372" s="70"/>
      <c r="BI372" s="70"/>
      <c r="BJ372" s="70"/>
      <c r="BK372" s="70"/>
      <c r="BL372" s="70"/>
      <c r="BM372" s="70"/>
      <c r="BN372" s="70"/>
      <c r="BO372" s="70"/>
      <c r="BP372" s="70"/>
      <c r="BQ372" s="70"/>
      <c r="BR372" s="70"/>
      <c r="BS372" s="70"/>
      <c r="BT372" s="70"/>
      <c r="BU372" s="70"/>
      <c r="BV372" s="70"/>
      <c r="BW372" s="70"/>
      <c r="BX372" s="70"/>
      <c r="BY372" s="70"/>
      <c r="BZ372" s="70"/>
      <c r="CA372" s="70"/>
      <c r="CB372" s="70"/>
      <c r="CC372" s="70"/>
      <c r="CD372" s="70"/>
      <c r="CE372" s="70"/>
      <c r="CF372" s="70"/>
      <c r="CG372" s="70"/>
      <c r="CH372" s="70"/>
      <c r="CI372" s="70"/>
      <c r="CJ372" s="70"/>
      <c r="CK372" s="70"/>
      <c r="CL372" s="70"/>
      <c r="CM372" s="70"/>
      <c r="CN372" s="70"/>
      <c r="CO372" s="70"/>
      <c r="CP372" s="70"/>
      <c r="CQ372" s="70"/>
      <c r="CR372" s="70"/>
      <c r="CS372" s="70"/>
      <c r="CT372" s="70"/>
      <c r="CU372" s="70"/>
      <c r="CV372" s="70"/>
      <c r="CW372" s="70"/>
      <c r="CX372" s="70"/>
      <c r="CY372" s="70"/>
      <c r="CZ372" s="70"/>
      <c r="DA372" s="70"/>
      <c r="DB372" s="70"/>
      <c r="DC372" s="70"/>
      <c r="DD372" s="70"/>
      <c r="DE372" s="70"/>
      <c r="DF372" s="70"/>
      <c r="DG372" s="70"/>
      <c r="DH372" s="70"/>
      <c r="DI372" s="70"/>
      <c r="DJ372" s="70"/>
      <c r="DK372" s="70"/>
      <c r="DL372" s="70"/>
      <c r="DM372" s="70"/>
      <c r="DN372" s="70"/>
      <c r="DO372" s="70"/>
      <c r="DP372" s="70"/>
      <c r="DQ372" s="70"/>
      <c r="DR372" s="70"/>
      <c r="DS372" s="70"/>
      <c r="DT372" s="70"/>
      <c r="DU372" s="70"/>
      <c r="DV372" s="70"/>
      <c r="DW372" s="70"/>
      <c r="DX372" s="70"/>
      <c r="DY372" s="70"/>
      <c r="DZ372" s="70"/>
      <c r="EA372" s="70"/>
      <c r="EB372" s="70"/>
      <c r="EC372" s="70"/>
      <c r="ED372" s="70"/>
      <c r="EE372" s="70"/>
      <c r="EF372" s="70"/>
      <c r="EG372" s="70"/>
      <c r="EH372" s="70"/>
      <c r="EI372" s="70"/>
      <c r="EJ372" s="70"/>
      <c r="EK372" s="70"/>
      <c r="EL372" s="70"/>
      <c r="EM372" s="70"/>
      <c r="EN372" s="70"/>
      <c r="EO372" s="70"/>
      <c r="EP372" s="70"/>
      <c r="EQ372" s="70"/>
      <c r="ER372" s="70"/>
      <c r="ES372" s="70"/>
      <c r="ET372" s="70"/>
      <c r="EU372" s="70"/>
      <c r="EV372" s="70"/>
      <c r="EW372" s="70"/>
      <c r="EX372" s="70"/>
      <c r="EY372" s="70"/>
      <c r="EZ372" s="70"/>
      <c r="FA372" s="70"/>
      <c r="FB372" s="70"/>
      <c r="FC372" s="70"/>
      <c r="FD372" s="70"/>
      <c r="FE372" s="70"/>
      <c r="FF372" s="70"/>
      <c r="FG372" s="70"/>
      <c r="FH372" s="70"/>
      <c r="FI372" s="70"/>
      <c r="FJ372" s="70"/>
      <c r="FK372" s="70"/>
      <c r="FL372" s="70"/>
      <c r="FM372" s="70"/>
      <c r="FN372" s="70"/>
      <c r="FO372" s="70"/>
      <c r="FP372" s="70"/>
      <c r="FQ372" s="70"/>
      <c r="FR372" s="70"/>
      <c r="FS372" s="70"/>
      <c r="FT372" s="70"/>
      <c r="FU372" s="70"/>
      <c r="FV372" s="70"/>
      <c r="FW372" s="70"/>
      <c r="FX372" s="70"/>
      <c r="FY372" s="70"/>
      <c r="FZ372" s="70"/>
      <c r="GA372" s="70"/>
      <c r="GB372" s="70"/>
      <c r="GC372" s="70"/>
      <c r="GD372" s="70"/>
      <c r="GE372" s="70"/>
      <c r="GF372" s="70"/>
      <c r="GG372" s="70"/>
      <c r="GH372" s="70"/>
      <c r="GI372" s="70"/>
      <c r="GJ372" s="70"/>
      <c r="GK372" s="70"/>
      <c r="GL372" s="70"/>
      <c r="GM372" s="70"/>
      <c r="GN372" s="70"/>
      <c r="GO372" s="70"/>
      <c r="GP372" s="70"/>
      <c r="GQ372" s="70"/>
      <c r="GR372" s="70"/>
      <c r="GS372" s="70"/>
      <c r="GT372" s="70"/>
      <c r="GU372" s="70"/>
      <c r="GV372" s="70"/>
      <c r="GW372" s="70"/>
      <c r="GX372" s="70"/>
      <c r="GY372" s="70"/>
      <c r="GZ372" s="70"/>
      <c r="HA372" s="70"/>
      <c r="HB372" s="70"/>
      <c r="HC372" s="70"/>
      <c r="HD372" s="70"/>
      <c r="HE372" s="70"/>
      <c r="HF372" s="70"/>
      <c r="HG372" s="70"/>
      <c r="HH372" s="70"/>
      <c r="HI372" s="70"/>
      <c r="HJ372" s="70"/>
      <c r="HK372" s="70"/>
      <c r="HL372" s="70"/>
      <c r="HM372" s="70"/>
      <c r="HN372" s="70"/>
      <c r="HO372" s="70"/>
      <c r="HP372" s="70"/>
      <c r="HQ372" s="70"/>
      <c r="HR372" s="70"/>
      <c r="HS372" s="70"/>
      <c r="HT372" s="70"/>
      <c r="HU372" s="70"/>
      <c r="HV372" s="70"/>
      <c r="HW372" s="70"/>
      <c r="HX372" s="70"/>
      <c r="HY372" s="70"/>
      <c r="HZ372" s="70"/>
      <c r="IA372" s="70"/>
      <c r="IB372" s="70"/>
      <c r="IC372" s="70"/>
      <c r="ID372" s="70"/>
      <c r="IE372" s="70"/>
      <c r="IF372" s="70"/>
      <c r="IG372" s="70"/>
      <c r="IH372" s="70"/>
      <c r="II372" s="70"/>
      <c r="IJ372" s="70"/>
      <c r="IK372" s="70"/>
      <c r="IL372" s="70"/>
      <c r="IM372" s="70"/>
      <c r="IN372" s="70"/>
      <c r="IO372" s="70"/>
      <c r="IP372" s="70"/>
      <c r="IQ372" s="70"/>
      <c r="IR372" s="70"/>
      <c r="IS372" s="70"/>
      <c r="IT372" s="70"/>
      <c r="IU372" s="70"/>
      <c r="IV372" s="70"/>
      <c r="IW372" s="70"/>
      <c r="IX372" s="70"/>
      <c r="IY372" s="70"/>
      <c r="IZ372" s="70"/>
      <c r="JA372" s="70"/>
      <c r="JB372" s="70"/>
      <c r="JC372" s="70"/>
      <c r="JD372" s="70"/>
      <c r="JE372" s="70"/>
      <c r="JF372" s="70"/>
      <c r="JG372" s="70"/>
      <c r="JH372" s="70"/>
      <c r="JI372" s="70"/>
      <c r="JJ372" s="70"/>
      <c r="JK372" s="70"/>
      <c r="JL372" s="70"/>
      <c r="JM372" s="70"/>
      <c r="JN372" s="70"/>
      <c r="JO372" s="70"/>
      <c r="JP372" s="70"/>
      <c r="JQ372" s="70"/>
      <c r="JR372" s="70"/>
      <c r="JS372" s="70"/>
      <c r="JT372" s="70"/>
      <c r="JU372" s="70"/>
      <c r="JV372" s="70"/>
      <c r="JW372" s="70"/>
      <c r="JX372" s="70"/>
      <c r="JY372" s="70"/>
      <c r="JZ372" s="70"/>
      <c r="KA372" s="70"/>
      <c r="KB372" s="70"/>
      <c r="KC372" s="70"/>
      <c r="KD372" s="70"/>
      <c r="KE372" s="70"/>
      <c r="KF372" s="70"/>
      <c r="KG372" s="70"/>
      <c r="KH372" s="70"/>
      <c r="KI372" s="70"/>
      <c r="KJ372" s="70"/>
      <c r="KK372" s="70"/>
      <c r="KL372" s="70"/>
      <c r="KM372" s="70"/>
      <c r="KN372" s="70"/>
      <c r="KO372" s="70"/>
      <c r="KP372" s="70"/>
      <c r="KQ372" s="70"/>
      <c r="KR372" s="70"/>
      <c r="KS372" s="70"/>
      <c r="KT372" s="70"/>
      <c r="KU372" s="70"/>
      <c r="KV372" s="70"/>
      <c r="KW372" s="70"/>
      <c r="KX372" s="70"/>
      <c r="KY372" s="70"/>
      <c r="KZ372" s="70"/>
      <c r="LA372" s="70"/>
      <c r="LB372" s="70"/>
      <c r="LC372" s="70"/>
      <c r="LD372" s="70"/>
      <c r="LE372" s="70"/>
      <c r="LF372" s="70"/>
      <c r="LG372" s="70"/>
      <c r="LH372" s="70"/>
      <c r="LI372" s="70"/>
      <c r="LJ372" s="70"/>
      <c r="LK372" s="70"/>
      <c r="LL372" s="70"/>
      <c r="LM372" s="70"/>
      <c r="LN372" s="70"/>
      <c r="LO372" s="70"/>
      <c r="LP372" s="70"/>
      <c r="LQ372" s="70"/>
      <c r="LR372" s="70"/>
      <c r="LS372" s="70"/>
      <c r="LT372" s="70"/>
      <c r="LU372" s="70"/>
      <c r="LV372" s="70"/>
      <c r="LW372" s="70"/>
      <c r="LX372" s="70"/>
      <c r="LY372" s="70"/>
      <c r="LZ372" s="70"/>
      <c r="MA372" s="70"/>
      <c r="MB372" s="70"/>
      <c r="MC372" s="70"/>
      <c r="MD372" s="70"/>
      <c r="ME372" s="70"/>
      <c r="MF372" s="70"/>
      <c r="MG372" s="70"/>
      <c r="MH372" s="70"/>
      <c r="MI372" s="70"/>
    </row>
    <row r="373" spans="1:347" s="70" customFormat="1" ht="11.25" customHeight="1" x14ac:dyDescent="0.25">
      <c r="A373" s="130"/>
      <c r="B373"/>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D373" s="78"/>
      <c r="BE373" s="78"/>
    </row>
    <row r="374" spans="1:347" s="70" customFormat="1" ht="11.25" customHeight="1" x14ac:dyDescent="0.25">
      <c r="A374" s="130"/>
      <c r="B374"/>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D374" s="78"/>
      <c r="BE374" s="78"/>
    </row>
    <row r="375" spans="1:347" s="70" customFormat="1" ht="11.25" customHeight="1" x14ac:dyDescent="0.25">
      <c r="A375" s="130"/>
      <c r="B375"/>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D375" s="78"/>
      <c r="BE375" s="78"/>
    </row>
    <row r="376" spans="1:347" s="70" customFormat="1" ht="11.25" customHeight="1" x14ac:dyDescent="0.25">
      <c r="A376" s="130"/>
      <c r="B376"/>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D376" s="78"/>
      <c r="BE376" s="78"/>
    </row>
    <row r="377" spans="1:347" s="70" customFormat="1" ht="11.25" customHeight="1" x14ac:dyDescent="0.25">
      <c r="A377" s="130"/>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D377" s="78"/>
      <c r="BE377" s="78"/>
    </row>
    <row r="378" spans="1:347" s="70" customFormat="1" ht="11.25" customHeight="1" x14ac:dyDescent="0.25">
      <c r="A378" s="130"/>
      <c r="B378"/>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D378" s="78"/>
      <c r="BE378" s="78"/>
    </row>
    <row r="379" spans="1:347" x14ac:dyDescent="0.25">
      <c r="A379" s="130"/>
    </row>
    <row r="380" spans="1:347" x14ac:dyDescent="0.25">
      <c r="A380" s="131"/>
      <c r="BC380" s="70"/>
      <c r="BD380" s="70"/>
      <c r="BE380" s="70"/>
      <c r="BF380" s="70"/>
      <c r="BG380" s="70"/>
      <c r="BH380" s="70"/>
      <c r="BI380" s="70"/>
      <c r="BJ380" s="70"/>
      <c r="BK380" s="70"/>
      <c r="BL380" s="70"/>
      <c r="BM380" s="70"/>
      <c r="BN380" s="70"/>
      <c r="BO380" s="70"/>
      <c r="BP380" s="70"/>
      <c r="BQ380" s="70"/>
      <c r="BR380" s="70"/>
      <c r="BS380" s="70"/>
      <c r="BT380" s="70"/>
      <c r="BU380" s="70"/>
      <c r="BV380" s="70"/>
      <c r="BW380" s="70"/>
      <c r="BX380" s="70"/>
      <c r="BY380" s="70"/>
      <c r="BZ380" s="70"/>
      <c r="CA380" s="70"/>
      <c r="CB380" s="70"/>
      <c r="CC380" s="70"/>
      <c r="CD380" s="70"/>
      <c r="CE380" s="70"/>
      <c r="CF380" s="70"/>
      <c r="CG380" s="70"/>
      <c r="CH380" s="70"/>
      <c r="CI380" s="70"/>
      <c r="CJ380" s="70"/>
      <c r="CK380" s="70"/>
      <c r="CL380" s="70"/>
      <c r="CM380" s="70"/>
      <c r="CN380" s="70"/>
      <c r="CO380" s="70"/>
      <c r="CP380" s="70"/>
      <c r="CQ380" s="70"/>
      <c r="CR380" s="70"/>
      <c r="CS380" s="70"/>
      <c r="CT380" s="70"/>
      <c r="CU380" s="70"/>
      <c r="CV380" s="70"/>
      <c r="CW380" s="70"/>
      <c r="CX380" s="70"/>
      <c r="CY380" s="70"/>
      <c r="CZ380" s="70"/>
      <c r="DA380" s="70"/>
      <c r="DB380" s="70"/>
      <c r="DC380" s="70"/>
      <c r="DD380" s="70"/>
      <c r="DE380" s="70"/>
      <c r="DF380" s="70"/>
      <c r="DG380" s="70"/>
      <c r="DH380" s="70"/>
      <c r="DI380" s="70"/>
      <c r="DJ380" s="70"/>
      <c r="DK380" s="70"/>
      <c r="DL380" s="70"/>
      <c r="DM380" s="70"/>
      <c r="DN380" s="70"/>
      <c r="DO380" s="70"/>
      <c r="DP380" s="70"/>
      <c r="DQ380" s="70"/>
      <c r="DR380" s="70"/>
      <c r="DS380" s="70"/>
      <c r="DT380" s="70"/>
      <c r="DU380" s="70"/>
      <c r="DV380" s="70"/>
      <c r="DW380" s="70"/>
      <c r="DX380" s="70"/>
      <c r="DY380" s="70"/>
      <c r="DZ380" s="70"/>
      <c r="EA380" s="70"/>
      <c r="EB380" s="70"/>
      <c r="EC380" s="70"/>
      <c r="ED380" s="70"/>
      <c r="EE380" s="70"/>
      <c r="EF380" s="70"/>
      <c r="EG380" s="70"/>
      <c r="EH380" s="70"/>
      <c r="EI380" s="70"/>
      <c r="EJ380" s="70"/>
      <c r="EK380" s="70"/>
      <c r="EL380" s="70"/>
      <c r="EM380" s="70"/>
      <c r="EN380" s="70"/>
      <c r="EO380" s="70"/>
      <c r="EP380" s="70"/>
      <c r="EQ380" s="70"/>
      <c r="ER380" s="70"/>
      <c r="ES380" s="70"/>
      <c r="ET380" s="70"/>
      <c r="EU380" s="70"/>
      <c r="EV380" s="70"/>
      <c r="EW380" s="70"/>
      <c r="EX380" s="70"/>
      <c r="EY380" s="70"/>
      <c r="EZ380" s="70"/>
      <c r="FA380" s="70"/>
      <c r="FB380" s="70"/>
      <c r="FC380" s="70"/>
      <c r="FD380" s="70"/>
      <c r="FE380" s="70"/>
      <c r="FF380" s="70"/>
      <c r="FG380" s="70"/>
      <c r="FH380" s="70"/>
      <c r="FI380" s="70"/>
      <c r="FJ380" s="70"/>
      <c r="FK380" s="70"/>
      <c r="FL380" s="70"/>
      <c r="FM380" s="70"/>
      <c r="FN380" s="70"/>
      <c r="FO380" s="70"/>
      <c r="FP380" s="70"/>
      <c r="FQ380" s="70"/>
      <c r="FR380" s="70"/>
      <c r="FS380" s="70"/>
      <c r="FT380" s="70"/>
      <c r="FU380" s="70"/>
      <c r="FV380" s="70"/>
      <c r="FW380" s="70"/>
      <c r="FX380" s="70"/>
      <c r="FY380" s="70"/>
      <c r="FZ380" s="70"/>
      <c r="GA380" s="70"/>
      <c r="GB380" s="70"/>
      <c r="GC380" s="70"/>
      <c r="GD380" s="70"/>
      <c r="GE380" s="70"/>
      <c r="GF380" s="70"/>
      <c r="GG380" s="70"/>
      <c r="GH380" s="70"/>
      <c r="GI380" s="70"/>
      <c r="GJ380" s="70"/>
      <c r="GK380" s="70"/>
      <c r="GL380" s="70"/>
      <c r="GM380" s="70"/>
      <c r="GN380" s="70"/>
      <c r="GO380" s="70"/>
      <c r="GP380" s="70"/>
      <c r="GQ380" s="70"/>
      <c r="GR380" s="70"/>
      <c r="GS380" s="70"/>
      <c r="GT380" s="70"/>
      <c r="GU380" s="70"/>
      <c r="GV380" s="70"/>
      <c r="GW380" s="70"/>
      <c r="GX380" s="70"/>
      <c r="GY380" s="70"/>
      <c r="GZ380" s="70"/>
      <c r="HA380" s="70"/>
      <c r="HB380" s="70"/>
      <c r="HC380" s="70"/>
      <c r="HD380" s="70"/>
      <c r="HE380" s="70"/>
      <c r="HF380" s="70"/>
      <c r="HG380" s="70"/>
      <c r="HH380" s="70"/>
      <c r="HI380" s="70"/>
      <c r="HJ380" s="70"/>
      <c r="HK380" s="70"/>
      <c r="HL380" s="70"/>
      <c r="HM380" s="70"/>
      <c r="HN380" s="70"/>
      <c r="HO380" s="70"/>
      <c r="HP380" s="70"/>
      <c r="HQ380" s="70"/>
      <c r="HR380" s="70"/>
      <c r="HS380" s="70"/>
      <c r="HT380" s="70"/>
      <c r="HU380" s="70"/>
      <c r="HV380" s="70"/>
      <c r="HW380" s="70"/>
      <c r="HX380" s="70"/>
      <c r="HY380" s="70"/>
      <c r="HZ380" s="70"/>
      <c r="IA380" s="70"/>
      <c r="IB380" s="70"/>
      <c r="IC380" s="70"/>
      <c r="ID380" s="70"/>
      <c r="IE380" s="70"/>
      <c r="IF380" s="70"/>
      <c r="IG380" s="70"/>
      <c r="IH380" s="70"/>
      <c r="II380" s="70"/>
      <c r="IJ380" s="70"/>
      <c r="IK380" s="70"/>
      <c r="IL380" s="70"/>
      <c r="IM380" s="70"/>
      <c r="IN380" s="70"/>
      <c r="IO380" s="70"/>
      <c r="IP380" s="70"/>
      <c r="IQ380" s="70"/>
      <c r="IR380" s="70"/>
      <c r="IS380" s="70"/>
      <c r="IT380" s="70"/>
      <c r="IU380" s="70"/>
      <c r="IV380" s="70"/>
      <c r="IW380" s="70"/>
      <c r="IX380" s="70"/>
      <c r="IY380" s="70"/>
      <c r="IZ380" s="70"/>
      <c r="JA380" s="70"/>
      <c r="JB380" s="70"/>
      <c r="JC380" s="70"/>
      <c r="JD380" s="70"/>
      <c r="JE380" s="70"/>
      <c r="JF380" s="70"/>
      <c r="JG380" s="70"/>
      <c r="JH380" s="70"/>
      <c r="JI380" s="70"/>
      <c r="JJ380" s="70"/>
      <c r="JK380" s="70"/>
      <c r="JL380" s="70"/>
      <c r="JM380" s="70"/>
      <c r="JN380" s="70"/>
      <c r="JO380" s="70"/>
      <c r="JP380" s="70"/>
      <c r="JQ380" s="70"/>
      <c r="JR380" s="70"/>
      <c r="JS380" s="70"/>
      <c r="JT380" s="70"/>
      <c r="JU380" s="70"/>
      <c r="JV380" s="70"/>
      <c r="JW380" s="70"/>
      <c r="JX380" s="70"/>
      <c r="JY380" s="70"/>
      <c r="JZ380" s="70"/>
      <c r="KA380" s="70"/>
      <c r="KB380" s="70"/>
      <c r="KC380" s="70"/>
      <c r="KD380" s="70"/>
      <c r="KE380" s="70"/>
      <c r="KF380" s="70"/>
      <c r="KG380" s="70"/>
      <c r="KH380" s="70"/>
      <c r="KI380" s="70"/>
      <c r="KJ380" s="70"/>
      <c r="KK380" s="70"/>
      <c r="KL380" s="70"/>
      <c r="KM380" s="70"/>
      <c r="KN380" s="70"/>
      <c r="KO380" s="70"/>
      <c r="KP380" s="70"/>
      <c r="KQ380" s="70"/>
      <c r="KR380" s="70"/>
      <c r="KS380" s="70"/>
      <c r="KT380" s="70"/>
      <c r="KU380" s="70"/>
      <c r="KV380" s="70"/>
      <c r="KW380" s="70"/>
      <c r="KX380" s="70"/>
      <c r="KY380" s="70"/>
      <c r="KZ380" s="70"/>
      <c r="LA380" s="70"/>
      <c r="LB380" s="70"/>
      <c r="LC380" s="70"/>
      <c r="LD380" s="70"/>
      <c r="LE380" s="70"/>
      <c r="LF380" s="70"/>
      <c r="LG380" s="70"/>
      <c r="LH380" s="70"/>
      <c r="LI380" s="70"/>
      <c r="LJ380" s="70"/>
      <c r="LK380" s="70"/>
      <c r="LL380" s="70"/>
      <c r="LM380" s="70"/>
      <c r="LN380" s="70"/>
      <c r="LO380" s="70"/>
      <c r="LP380" s="70"/>
      <c r="LQ380" s="70"/>
      <c r="LR380" s="70"/>
      <c r="LS380" s="70"/>
      <c r="LT380" s="70"/>
      <c r="LU380" s="70"/>
      <c r="LV380" s="70"/>
      <c r="LW380" s="70"/>
      <c r="LX380" s="70"/>
      <c r="LY380" s="70"/>
      <c r="LZ380" s="70"/>
      <c r="MA380" s="70"/>
      <c r="MB380" s="70"/>
      <c r="MC380" s="70"/>
      <c r="MD380" s="70"/>
      <c r="ME380" s="70"/>
      <c r="MF380" s="70"/>
      <c r="MG380" s="70"/>
      <c r="MH380" s="70"/>
      <c r="MI380" s="70"/>
    </row>
    <row r="381" spans="1:347" s="70" customFormat="1" ht="11.25" customHeight="1" x14ac:dyDescent="0.25">
      <c r="A381" s="130"/>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D381" s="78"/>
      <c r="BE381" s="78"/>
    </row>
    <row r="382" spans="1:347" s="70" customFormat="1" ht="11.25" customHeight="1" x14ac:dyDescent="0.25">
      <c r="A382" s="130"/>
      <c r="B382"/>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D382" s="78"/>
      <c r="BE382" s="78"/>
    </row>
    <row r="383" spans="1:347" s="70" customFormat="1" ht="11.25" customHeight="1" x14ac:dyDescent="0.25">
      <c r="A383" s="130"/>
      <c r="B383"/>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D383" s="78"/>
      <c r="BE383" s="78"/>
    </row>
    <row r="384" spans="1:347" s="70" customFormat="1" ht="11.25" customHeight="1" x14ac:dyDescent="0.25">
      <c r="A384" s="130"/>
      <c r="B384"/>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D384" s="78"/>
      <c r="BE384" s="78"/>
    </row>
    <row r="385" spans="1:347" s="70" customFormat="1" ht="11.25" customHeight="1" x14ac:dyDescent="0.25">
      <c r="A385" s="130"/>
      <c r="B385"/>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D385" s="78"/>
      <c r="BE385" s="78"/>
    </row>
    <row r="386" spans="1:347" s="70" customFormat="1" ht="11.25" customHeight="1" x14ac:dyDescent="0.25">
      <c r="A386" s="130"/>
      <c r="B386"/>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D386" s="78"/>
      <c r="BE386" s="78"/>
    </row>
    <row r="387" spans="1:347" s="70" customFormat="1" ht="11.25" customHeight="1" x14ac:dyDescent="0.25">
      <c r="A387" s="130"/>
      <c r="B387"/>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D387" s="78"/>
      <c r="BE387" s="78"/>
    </row>
    <row r="388" spans="1:347" s="70" customFormat="1" ht="11.25" customHeight="1" x14ac:dyDescent="0.25">
      <c r="A388" s="130"/>
      <c r="B388"/>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row>
    <row r="389" spans="1:347" x14ac:dyDescent="0.25">
      <c r="A389" s="130"/>
    </row>
    <row r="390" spans="1:347" x14ac:dyDescent="0.25">
      <c r="A390" s="131"/>
      <c r="BC390" s="70"/>
      <c r="BD390" s="70"/>
      <c r="BE390" s="70"/>
      <c r="BF390" s="70"/>
      <c r="BG390" s="70"/>
      <c r="BH390" s="70"/>
      <c r="BI390" s="70"/>
      <c r="BJ390" s="70"/>
      <c r="BK390" s="70"/>
      <c r="BL390" s="70"/>
      <c r="BM390" s="70"/>
      <c r="BN390" s="70"/>
      <c r="BO390" s="70"/>
      <c r="BP390" s="70"/>
      <c r="BQ390" s="70"/>
      <c r="BR390" s="70"/>
      <c r="BS390" s="70"/>
      <c r="BT390" s="70"/>
      <c r="BU390" s="70"/>
      <c r="BV390" s="70"/>
      <c r="BW390" s="70"/>
      <c r="BX390" s="70"/>
      <c r="BY390" s="70"/>
      <c r="BZ390" s="70"/>
      <c r="CA390" s="70"/>
      <c r="CB390" s="70"/>
      <c r="CC390" s="70"/>
      <c r="CD390" s="70"/>
      <c r="CE390" s="70"/>
      <c r="CF390" s="70"/>
      <c r="CG390" s="70"/>
      <c r="CH390" s="70"/>
      <c r="CI390" s="70"/>
      <c r="CJ390" s="70"/>
      <c r="CK390" s="70"/>
      <c r="CL390" s="70"/>
      <c r="CM390" s="70"/>
      <c r="CN390" s="70"/>
      <c r="CO390" s="70"/>
      <c r="CP390" s="70"/>
      <c r="CQ390" s="70"/>
      <c r="CR390" s="70"/>
      <c r="CS390" s="70"/>
      <c r="CT390" s="70"/>
      <c r="CU390" s="70"/>
      <c r="CV390" s="70"/>
      <c r="CW390" s="70"/>
      <c r="CX390" s="70"/>
      <c r="CY390" s="70"/>
      <c r="CZ390" s="70"/>
      <c r="DA390" s="70"/>
      <c r="DB390" s="70"/>
      <c r="DC390" s="70"/>
      <c r="DD390" s="70"/>
      <c r="DE390" s="70"/>
      <c r="DF390" s="70"/>
      <c r="DG390" s="70"/>
      <c r="DH390" s="70"/>
      <c r="DI390" s="70"/>
      <c r="DJ390" s="70"/>
      <c r="DK390" s="70"/>
      <c r="DL390" s="70"/>
      <c r="DM390" s="70"/>
      <c r="DN390" s="70"/>
      <c r="DO390" s="70"/>
      <c r="DP390" s="70"/>
      <c r="DQ390" s="70"/>
      <c r="DR390" s="70"/>
      <c r="DS390" s="70"/>
      <c r="DT390" s="70"/>
      <c r="DU390" s="70"/>
      <c r="DV390" s="70"/>
      <c r="DW390" s="70"/>
      <c r="DX390" s="70"/>
      <c r="DY390" s="70"/>
      <c r="DZ390" s="70"/>
      <c r="EA390" s="70"/>
      <c r="EB390" s="70"/>
      <c r="EC390" s="70"/>
      <c r="ED390" s="70"/>
      <c r="EE390" s="70"/>
      <c r="EF390" s="70"/>
      <c r="EG390" s="70"/>
      <c r="EH390" s="70"/>
      <c r="EI390" s="70"/>
      <c r="EJ390" s="70"/>
      <c r="EK390" s="70"/>
      <c r="EL390" s="70"/>
      <c r="EM390" s="70"/>
      <c r="EN390" s="70"/>
      <c r="EO390" s="70"/>
      <c r="EP390" s="70"/>
      <c r="EQ390" s="70"/>
      <c r="ER390" s="70"/>
      <c r="ES390" s="70"/>
      <c r="ET390" s="70"/>
      <c r="EU390" s="70"/>
      <c r="EV390" s="70"/>
      <c r="EW390" s="70"/>
      <c r="EX390" s="70"/>
      <c r="EY390" s="70"/>
      <c r="EZ390" s="70"/>
      <c r="FA390" s="70"/>
      <c r="FB390" s="70"/>
      <c r="FC390" s="70"/>
      <c r="FD390" s="70"/>
      <c r="FE390" s="70"/>
      <c r="FF390" s="70"/>
      <c r="FG390" s="70"/>
      <c r="FH390" s="70"/>
      <c r="FI390" s="70"/>
      <c r="FJ390" s="70"/>
      <c r="FK390" s="70"/>
      <c r="FL390" s="70"/>
      <c r="FM390" s="70"/>
      <c r="FN390" s="70"/>
      <c r="FO390" s="70"/>
      <c r="FP390" s="70"/>
      <c r="FQ390" s="70"/>
      <c r="FR390" s="70"/>
      <c r="FS390" s="70"/>
      <c r="FT390" s="70"/>
      <c r="FU390" s="70"/>
      <c r="FV390" s="70"/>
      <c r="FW390" s="70"/>
      <c r="FX390" s="70"/>
      <c r="FY390" s="70"/>
      <c r="FZ390" s="70"/>
      <c r="GA390" s="70"/>
      <c r="GB390" s="70"/>
      <c r="GC390" s="70"/>
      <c r="GD390" s="70"/>
      <c r="GE390" s="70"/>
      <c r="GF390" s="70"/>
      <c r="GG390" s="70"/>
      <c r="GH390" s="70"/>
      <c r="GI390" s="70"/>
      <c r="GJ390" s="70"/>
      <c r="GK390" s="70"/>
      <c r="GL390" s="70"/>
      <c r="GM390" s="70"/>
      <c r="GN390" s="70"/>
      <c r="GO390" s="70"/>
      <c r="GP390" s="70"/>
      <c r="GQ390" s="70"/>
      <c r="GR390" s="70"/>
      <c r="GS390" s="70"/>
      <c r="GT390" s="70"/>
      <c r="GU390" s="70"/>
      <c r="GV390" s="70"/>
      <c r="GW390" s="70"/>
      <c r="GX390" s="70"/>
      <c r="GY390" s="70"/>
      <c r="GZ390" s="70"/>
      <c r="HA390" s="70"/>
      <c r="HB390" s="70"/>
      <c r="HC390" s="70"/>
      <c r="HD390" s="70"/>
      <c r="HE390" s="70"/>
      <c r="HF390" s="70"/>
      <c r="HG390" s="70"/>
      <c r="HH390" s="70"/>
      <c r="HI390" s="70"/>
      <c r="HJ390" s="70"/>
      <c r="HK390" s="70"/>
      <c r="HL390" s="70"/>
      <c r="HM390" s="70"/>
      <c r="HN390" s="70"/>
      <c r="HO390" s="70"/>
      <c r="HP390" s="70"/>
      <c r="HQ390" s="70"/>
      <c r="HR390" s="70"/>
      <c r="HS390" s="70"/>
      <c r="HT390" s="70"/>
      <c r="HU390" s="70"/>
      <c r="HV390" s="70"/>
      <c r="HW390" s="70"/>
      <c r="HX390" s="70"/>
      <c r="HY390" s="70"/>
      <c r="HZ390" s="70"/>
      <c r="IA390" s="70"/>
      <c r="IB390" s="70"/>
      <c r="IC390" s="70"/>
      <c r="ID390" s="70"/>
      <c r="IE390" s="70"/>
      <c r="IF390" s="70"/>
      <c r="IG390" s="70"/>
      <c r="IH390" s="70"/>
      <c r="II390" s="70"/>
      <c r="IJ390" s="70"/>
      <c r="IK390" s="70"/>
      <c r="IL390" s="70"/>
      <c r="IM390" s="70"/>
      <c r="IN390" s="70"/>
      <c r="IO390" s="70"/>
      <c r="IP390" s="70"/>
      <c r="IQ390" s="70"/>
      <c r="IR390" s="70"/>
      <c r="IS390" s="70"/>
      <c r="IT390" s="70"/>
      <c r="IU390" s="70"/>
      <c r="IV390" s="70"/>
      <c r="IW390" s="70"/>
      <c r="IX390" s="70"/>
      <c r="IY390" s="70"/>
      <c r="IZ390" s="70"/>
      <c r="JA390" s="70"/>
      <c r="JB390" s="70"/>
      <c r="JC390" s="70"/>
      <c r="JD390" s="70"/>
      <c r="JE390" s="70"/>
      <c r="JF390" s="70"/>
      <c r="JG390" s="70"/>
      <c r="JH390" s="70"/>
      <c r="JI390" s="70"/>
      <c r="JJ390" s="70"/>
      <c r="JK390" s="70"/>
      <c r="JL390" s="70"/>
      <c r="JM390" s="70"/>
      <c r="JN390" s="70"/>
      <c r="JO390" s="70"/>
      <c r="JP390" s="70"/>
      <c r="JQ390" s="70"/>
      <c r="JR390" s="70"/>
      <c r="JS390" s="70"/>
      <c r="JT390" s="70"/>
      <c r="JU390" s="70"/>
      <c r="JV390" s="70"/>
      <c r="JW390" s="70"/>
      <c r="JX390" s="70"/>
      <c r="JY390" s="70"/>
      <c r="JZ390" s="70"/>
      <c r="KA390" s="70"/>
      <c r="KB390" s="70"/>
      <c r="KC390" s="70"/>
      <c r="KD390" s="70"/>
      <c r="KE390" s="70"/>
      <c r="KF390" s="70"/>
      <c r="KG390" s="70"/>
      <c r="KH390" s="70"/>
      <c r="KI390" s="70"/>
      <c r="KJ390" s="70"/>
      <c r="KK390" s="70"/>
      <c r="KL390" s="70"/>
      <c r="KM390" s="70"/>
      <c r="KN390" s="70"/>
      <c r="KO390" s="70"/>
      <c r="KP390" s="70"/>
      <c r="KQ390" s="70"/>
      <c r="KR390" s="70"/>
      <c r="KS390" s="70"/>
      <c r="KT390" s="70"/>
      <c r="KU390" s="70"/>
      <c r="KV390" s="70"/>
      <c r="KW390" s="70"/>
      <c r="KX390" s="70"/>
      <c r="KY390" s="70"/>
      <c r="KZ390" s="70"/>
      <c r="LA390" s="70"/>
      <c r="LB390" s="70"/>
      <c r="LC390" s="70"/>
      <c r="LD390" s="70"/>
      <c r="LE390" s="70"/>
      <c r="LF390" s="70"/>
      <c r="LG390" s="70"/>
      <c r="LH390" s="70"/>
      <c r="LI390" s="70"/>
      <c r="LJ390" s="70"/>
      <c r="LK390" s="70"/>
      <c r="LL390" s="70"/>
      <c r="LM390" s="70"/>
      <c r="LN390" s="70"/>
      <c r="LO390" s="70"/>
      <c r="LP390" s="70"/>
      <c r="LQ390" s="70"/>
      <c r="LR390" s="70"/>
      <c r="LS390" s="70"/>
      <c r="LT390" s="70"/>
      <c r="LU390" s="70"/>
      <c r="LV390" s="70"/>
      <c r="LW390" s="70"/>
      <c r="LX390" s="70"/>
      <c r="LY390" s="70"/>
      <c r="LZ390" s="70"/>
      <c r="MA390" s="70"/>
      <c r="MB390" s="70"/>
      <c r="MC390" s="70"/>
      <c r="MD390" s="70"/>
      <c r="ME390" s="70"/>
      <c r="MF390" s="70"/>
      <c r="MG390" s="70"/>
      <c r="MH390" s="70"/>
      <c r="MI390" s="70"/>
    </row>
    <row r="391" spans="1:347" s="70" customFormat="1" ht="11.25" customHeight="1" x14ac:dyDescent="0.25">
      <c r="A391" s="130"/>
      <c r="B391"/>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D391" s="78"/>
      <c r="BE391" s="78"/>
    </row>
    <row r="392" spans="1:347" s="70" customFormat="1" ht="11.25" customHeight="1" x14ac:dyDescent="0.25">
      <c r="A392" s="130"/>
      <c r="B392"/>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row>
    <row r="393" spans="1:347" s="70" customFormat="1" ht="11.25" customHeight="1" x14ac:dyDescent="0.25">
      <c r="A393" s="130"/>
      <c r="B393"/>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row>
    <row r="394" spans="1:347" s="70" customFormat="1" ht="11.25" customHeight="1" x14ac:dyDescent="0.25">
      <c r="A394" s="130"/>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row>
    <row r="395" spans="1:347" s="70" customFormat="1" ht="11.25" customHeight="1" x14ac:dyDescent="0.25">
      <c r="A395" s="130"/>
      <c r="B395"/>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row>
    <row r="396" spans="1:347" x14ac:dyDescent="0.25">
      <c r="A396" s="131"/>
    </row>
    <row r="397" spans="1:347" x14ac:dyDescent="0.25">
      <c r="A397" s="131"/>
      <c r="BC397" s="70"/>
      <c r="BD397" s="70"/>
      <c r="BE397" s="70"/>
      <c r="BF397" s="70"/>
      <c r="BG397" s="70"/>
      <c r="BH397" s="70"/>
      <c r="BI397" s="70"/>
      <c r="BJ397" s="70"/>
      <c r="BK397" s="70"/>
      <c r="BL397" s="70"/>
      <c r="BM397" s="70"/>
      <c r="BN397" s="70"/>
      <c r="BO397" s="70"/>
      <c r="BP397" s="70"/>
      <c r="BQ397" s="70"/>
      <c r="BR397" s="70"/>
      <c r="BS397" s="70"/>
      <c r="BT397" s="70"/>
      <c r="BU397" s="70"/>
      <c r="BV397" s="70"/>
      <c r="BW397" s="70"/>
      <c r="BX397" s="70"/>
      <c r="BY397" s="70"/>
      <c r="BZ397" s="70"/>
      <c r="CA397" s="70"/>
      <c r="CB397" s="70"/>
      <c r="CC397" s="70"/>
      <c r="CD397" s="70"/>
      <c r="CE397" s="70"/>
      <c r="CF397" s="70"/>
      <c r="CG397" s="70"/>
      <c r="CH397" s="70"/>
      <c r="CI397" s="70"/>
      <c r="CJ397" s="70"/>
      <c r="CK397" s="70"/>
      <c r="CL397" s="70"/>
      <c r="CM397" s="70"/>
      <c r="CN397" s="70"/>
      <c r="CO397" s="70"/>
      <c r="CP397" s="70"/>
      <c r="CQ397" s="70"/>
      <c r="CR397" s="70"/>
      <c r="CS397" s="70"/>
      <c r="CT397" s="70"/>
      <c r="CU397" s="70"/>
      <c r="CV397" s="70"/>
      <c r="CW397" s="70"/>
      <c r="CX397" s="70"/>
      <c r="CY397" s="70"/>
      <c r="CZ397" s="70"/>
      <c r="DA397" s="70"/>
      <c r="DB397" s="70"/>
      <c r="DC397" s="70"/>
      <c r="DD397" s="70"/>
      <c r="DE397" s="70"/>
      <c r="DF397" s="70"/>
      <c r="DG397" s="70"/>
      <c r="DH397" s="70"/>
      <c r="DI397" s="70"/>
      <c r="DJ397" s="70"/>
      <c r="DK397" s="70"/>
      <c r="DL397" s="70"/>
      <c r="DM397" s="70"/>
      <c r="DN397" s="70"/>
      <c r="DO397" s="70"/>
      <c r="DP397" s="70"/>
      <c r="DQ397" s="70"/>
      <c r="DR397" s="70"/>
      <c r="DS397" s="70"/>
      <c r="DT397" s="70"/>
      <c r="DU397" s="70"/>
      <c r="DV397" s="70"/>
      <c r="DW397" s="70"/>
      <c r="DX397" s="70"/>
      <c r="DY397" s="70"/>
      <c r="DZ397" s="70"/>
      <c r="EA397" s="70"/>
      <c r="EB397" s="70"/>
      <c r="EC397" s="70"/>
      <c r="ED397" s="70"/>
      <c r="EE397" s="70"/>
      <c r="EF397" s="70"/>
      <c r="EG397" s="70"/>
      <c r="EH397" s="70"/>
      <c r="EI397" s="70"/>
      <c r="EJ397" s="70"/>
      <c r="EK397" s="70"/>
      <c r="EL397" s="70"/>
      <c r="EM397" s="70"/>
      <c r="EN397" s="70"/>
      <c r="EO397" s="70"/>
      <c r="EP397" s="70"/>
      <c r="EQ397" s="70"/>
      <c r="ER397" s="70"/>
      <c r="ES397" s="70"/>
      <c r="ET397" s="70"/>
      <c r="EU397" s="70"/>
      <c r="EV397" s="70"/>
      <c r="EW397" s="70"/>
      <c r="EX397" s="70"/>
      <c r="EY397" s="70"/>
      <c r="EZ397" s="70"/>
      <c r="FA397" s="70"/>
      <c r="FB397" s="70"/>
      <c r="FC397" s="70"/>
      <c r="FD397" s="70"/>
      <c r="FE397" s="70"/>
      <c r="FF397" s="70"/>
      <c r="FG397" s="70"/>
      <c r="FH397" s="70"/>
      <c r="FI397" s="70"/>
      <c r="FJ397" s="70"/>
      <c r="FK397" s="70"/>
      <c r="FL397" s="70"/>
      <c r="FM397" s="70"/>
      <c r="FN397" s="70"/>
      <c r="FO397" s="70"/>
      <c r="FP397" s="70"/>
      <c r="FQ397" s="70"/>
      <c r="FR397" s="70"/>
      <c r="FS397" s="70"/>
      <c r="FT397" s="70"/>
      <c r="FU397" s="70"/>
      <c r="FV397" s="70"/>
      <c r="FW397" s="70"/>
      <c r="FX397" s="70"/>
      <c r="FY397" s="70"/>
      <c r="FZ397" s="70"/>
      <c r="GA397" s="70"/>
      <c r="GB397" s="70"/>
      <c r="GC397" s="70"/>
      <c r="GD397" s="70"/>
      <c r="GE397" s="70"/>
      <c r="GF397" s="70"/>
      <c r="GG397" s="70"/>
      <c r="GH397" s="70"/>
      <c r="GI397" s="70"/>
      <c r="GJ397" s="70"/>
      <c r="GK397" s="70"/>
      <c r="GL397" s="70"/>
      <c r="GM397" s="70"/>
      <c r="GN397" s="70"/>
      <c r="GO397" s="70"/>
      <c r="GP397" s="70"/>
      <c r="GQ397" s="70"/>
      <c r="GR397" s="70"/>
      <c r="GS397" s="70"/>
      <c r="GT397" s="70"/>
      <c r="GU397" s="70"/>
      <c r="GV397" s="70"/>
      <c r="GW397" s="70"/>
      <c r="GX397" s="70"/>
      <c r="GY397" s="70"/>
      <c r="GZ397" s="70"/>
      <c r="HA397" s="70"/>
      <c r="HB397" s="70"/>
      <c r="HC397" s="70"/>
      <c r="HD397" s="70"/>
      <c r="HE397" s="70"/>
      <c r="HF397" s="70"/>
      <c r="HG397" s="70"/>
      <c r="HH397" s="70"/>
      <c r="HI397" s="70"/>
      <c r="HJ397" s="70"/>
      <c r="HK397" s="70"/>
      <c r="HL397" s="70"/>
      <c r="HM397" s="70"/>
      <c r="HN397" s="70"/>
      <c r="HO397" s="70"/>
      <c r="HP397" s="70"/>
      <c r="HQ397" s="70"/>
      <c r="HR397" s="70"/>
      <c r="HS397" s="70"/>
      <c r="HT397" s="70"/>
      <c r="HU397" s="70"/>
      <c r="HV397" s="70"/>
      <c r="HW397" s="70"/>
      <c r="HX397" s="70"/>
      <c r="HY397" s="70"/>
      <c r="HZ397" s="70"/>
      <c r="IA397" s="70"/>
      <c r="IB397" s="70"/>
      <c r="IC397" s="70"/>
      <c r="ID397" s="70"/>
      <c r="IE397" s="70"/>
      <c r="IF397" s="70"/>
      <c r="IG397" s="70"/>
      <c r="IH397" s="70"/>
      <c r="II397" s="70"/>
      <c r="IJ397" s="70"/>
      <c r="IK397" s="70"/>
      <c r="IL397" s="70"/>
      <c r="IM397" s="70"/>
      <c r="IN397" s="70"/>
      <c r="IO397" s="70"/>
      <c r="IP397" s="70"/>
      <c r="IQ397" s="70"/>
      <c r="IR397" s="70"/>
      <c r="IS397" s="70"/>
      <c r="IT397" s="70"/>
      <c r="IU397" s="70"/>
      <c r="IV397" s="70"/>
      <c r="IW397" s="70"/>
      <c r="IX397" s="70"/>
      <c r="IY397" s="70"/>
      <c r="IZ397" s="70"/>
      <c r="JA397" s="70"/>
      <c r="JB397" s="70"/>
      <c r="JC397" s="70"/>
      <c r="JD397" s="70"/>
      <c r="JE397" s="70"/>
      <c r="JF397" s="70"/>
      <c r="JG397" s="70"/>
      <c r="JH397" s="70"/>
      <c r="JI397" s="70"/>
      <c r="JJ397" s="70"/>
      <c r="JK397" s="70"/>
      <c r="JL397" s="70"/>
      <c r="JM397" s="70"/>
      <c r="JN397" s="70"/>
      <c r="JO397" s="70"/>
      <c r="JP397" s="70"/>
      <c r="JQ397" s="70"/>
      <c r="JR397" s="70"/>
      <c r="JS397" s="70"/>
      <c r="JT397" s="70"/>
      <c r="JU397" s="70"/>
      <c r="JV397" s="70"/>
      <c r="JW397" s="70"/>
      <c r="JX397" s="70"/>
      <c r="JY397" s="70"/>
      <c r="JZ397" s="70"/>
      <c r="KA397" s="70"/>
      <c r="KB397" s="70"/>
      <c r="KC397" s="70"/>
      <c r="KD397" s="70"/>
      <c r="KE397" s="70"/>
      <c r="KF397" s="70"/>
      <c r="KG397" s="70"/>
      <c r="KH397" s="70"/>
      <c r="KI397" s="70"/>
      <c r="KJ397" s="70"/>
      <c r="KK397" s="70"/>
      <c r="KL397" s="70"/>
      <c r="KM397" s="70"/>
      <c r="KN397" s="70"/>
      <c r="KO397" s="70"/>
      <c r="KP397" s="70"/>
      <c r="KQ397" s="70"/>
      <c r="KR397" s="70"/>
      <c r="KS397" s="70"/>
      <c r="KT397" s="70"/>
      <c r="KU397" s="70"/>
      <c r="KV397" s="70"/>
      <c r="KW397" s="70"/>
      <c r="KX397" s="70"/>
      <c r="KY397" s="70"/>
      <c r="KZ397" s="70"/>
      <c r="LA397" s="70"/>
      <c r="LB397" s="70"/>
      <c r="LC397" s="70"/>
      <c r="LD397" s="70"/>
      <c r="LE397" s="70"/>
      <c r="LF397" s="70"/>
      <c r="LG397" s="70"/>
      <c r="LH397" s="70"/>
      <c r="LI397" s="70"/>
      <c r="LJ397" s="70"/>
      <c r="LK397" s="70"/>
      <c r="LL397" s="70"/>
      <c r="LM397" s="70"/>
      <c r="LN397" s="70"/>
      <c r="LO397" s="70"/>
      <c r="LP397" s="70"/>
      <c r="LQ397" s="70"/>
      <c r="LR397" s="70"/>
      <c r="LS397" s="70"/>
      <c r="LT397" s="70"/>
      <c r="LU397" s="70"/>
      <c r="LV397" s="70"/>
      <c r="LW397" s="70"/>
      <c r="LX397" s="70"/>
      <c r="LY397" s="70"/>
      <c r="LZ397" s="70"/>
      <c r="MA397" s="70"/>
      <c r="MB397" s="70"/>
      <c r="MC397" s="70"/>
      <c r="MD397" s="70"/>
      <c r="ME397" s="70"/>
      <c r="MF397" s="70"/>
      <c r="MG397" s="70"/>
      <c r="MH397" s="70"/>
      <c r="MI397" s="70"/>
    </row>
    <row r="398" spans="1:347" s="70" customFormat="1" ht="11.25" customHeight="1" x14ac:dyDescent="0.25">
      <c r="A398" s="130"/>
      <c r="B398"/>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D398" s="78"/>
      <c r="BE398" s="78"/>
    </row>
    <row r="399" spans="1:347" s="70" customFormat="1" ht="11.25" customHeight="1" x14ac:dyDescent="0.25">
      <c r="A399" s="130"/>
      <c r="B399"/>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D399" s="78"/>
      <c r="BE399" s="78"/>
    </row>
    <row r="400" spans="1:347" s="70" customFormat="1" ht="11.25" customHeight="1" x14ac:dyDescent="0.25">
      <c r="A400" s="130"/>
      <c r="B400"/>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row>
    <row r="401" spans="1:347" s="70" customFormat="1" ht="11.25" customHeight="1" x14ac:dyDescent="0.25">
      <c r="A401" s="130"/>
      <c r="B401"/>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row>
    <row r="402" spans="1:347" s="70" customFormat="1" ht="11.25" customHeight="1" x14ac:dyDescent="0.25">
      <c r="A402" s="130"/>
      <c r="B402"/>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row>
    <row r="403" spans="1:347" s="70" customFormat="1" ht="11.25" customHeight="1" x14ac:dyDescent="0.25">
      <c r="A403" s="130"/>
      <c r="B403"/>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row>
    <row r="404" spans="1:347" s="70" customFormat="1" ht="11.25" customHeight="1" x14ac:dyDescent="0.25">
      <c r="A404" s="130"/>
      <c r="B404"/>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row>
    <row r="405" spans="1:347" s="70" customFormat="1" ht="11.25" customHeight="1" x14ac:dyDescent="0.25">
      <c r="A405" s="130"/>
      <c r="B405"/>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row>
    <row r="406" spans="1:347" s="70" customFormat="1" ht="11.25" customHeight="1" x14ac:dyDescent="0.25">
      <c r="A406" s="130"/>
      <c r="B406"/>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D406" s="78"/>
      <c r="BE406" s="78"/>
    </row>
    <row r="407" spans="1:347" s="70" customFormat="1" ht="11.25" customHeight="1" x14ac:dyDescent="0.25">
      <c r="A407" s="130"/>
      <c r="B407"/>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D407" s="78"/>
      <c r="BE407" s="78"/>
    </row>
    <row r="408" spans="1:347" s="70" customFormat="1" ht="11.25" customHeight="1" x14ac:dyDescent="0.25">
      <c r="A408" s="130"/>
      <c r="B408"/>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row>
    <row r="409" spans="1:347" s="70" customFormat="1" ht="11.25" customHeight="1" x14ac:dyDescent="0.25">
      <c r="A409" s="130"/>
      <c r="B409"/>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row>
    <row r="410" spans="1:347" s="70" customFormat="1" ht="11.25" customHeight="1" x14ac:dyDescent="0.25">
      <c r="A410" s="130"/>
      <c r="B410"/>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row>
    <row r="411" spans="1:347" s="70" customFormat="1" ht="11.25" customHeight="1" x14ac:dyDescent="0.25">
      <c r="A411" s="130"/>
      <c r="B411"/>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row>
    <row r="412" spans="1:347" x14ac:dyDescent="0.25">
      <c r="A412" s="131"/>
    </row>
    <row r="413" spans="1:347" x14ac:dyDescent="0.25">
      <c r="A413" s="131"/>
      <c r="BC413" s="70"/>
      <c r="BD413" s="70"/>
      <c r="BE413" s="70"/>
      <c r="BF413" s="70"/>
      <c r="BG413" s="70"/>
      <c r="BH413" s="70"/>
      <c r="BI413" s="70"/>
      <c r="BJ413" s="70"/>
      <c r="BK413" s="70"/>
      <c r="BL413" s="70"/>
      <c r="BM413" s="70"/>
      <c r="BN413" s="70"/>
      <c r="BO413" s="70"/>
      <c r="BP413" s="70"/>
      <c r="BQ413" s="70"/>
      <c r="BR413" s="70"/>
      <c r="BS413" s="70"/>
      <c r="BT413" s="70"/>
      <c r="BU413" s="70"/>
      <c r="BV413" s="70"/>
      <c r="BW413" s="70"/>
      <c r="BX413" s="70"/>
      <c r="BY413" s="70"/>
      <c r="BZ413" s="70"/>
      <c r="CA413" s="70"/>
      <c r="CB413" s="70"/>
      <c r="CC413" s="70"/>
      <c r="CD413" s="70"/>
      <c r="CE413" s="70"/>
      <c r="CF413" s="70"/>
      <c r="CG413" s="70"/>
      <c r="CH413" s="70"/>
      <c r="CI413" s="70"/>
      <c r="CJ413" s="70"/>
      <c r="CK413" s="70"/>
      <c r="CL413" s="70"/>
      <c r="CM413" s="70"/>
      <c r="CN413" s="70"/>
      <c r="CO413" s="70"/>
      <c r="CP413" s="70"/>
      <c r="CQ413" s="70"/>
      <c r="CR413" s="70"/>
      <c r="CS413" s="70"/>
      <c r="CT413" s="70"/>
      <c r="CU413" s="70"/>
      <c r="CV413" s="70"/>
      <c r="CW413" s="70"/>
      <c r="CX413" s="70"/>
      <c r="CY413" s="70"/>
      <c r="CZ413" s="70"/>
      <c r="DA413" s="70"/>
      <c r="DB413" s="70"/>
      <c r="DC413" s="70"/>
      <c r="DD413" s="70"/>
      <c r="DE413" s="70"/>
      <c r="DF413" s="70"/>
      <c r="DG413" s="70"/>
      <c r="DH413" s="70"/>
      <c r="DI413" s="70"/>
      <c r="DJ413" s="70"/>
      <c r="DK413" s="70"/>
      <c r="DL413" s="70"/>
      <c r="DM413" s="70"/>
      <c r="DN413" s="70"/>
      <c r="DO413" s="70"/>
      <c r="DP413" s="70"/>
      <c r="DQ413" s="70"/>
      <c r="DR413" s="70"/>
      <c r="DS413" s="70"/>
      <c r="DT413" s="70"/>
      <c r="DU413" s="70"/>
      <c r="DV413" s="70"/>
      <c r="DW413" s="70"/>
      <c r="DX413" s="70"/>
      <c r="DY413" s="70"/>
      <c r="DZ413" s="70"/>
      <c r="EA413" s="70"/>
      <c r="EB413" s="70"/>
      <c r="EC413" s="70"/>
      <c r="ED413" s="70"/>
      <c r="EE413" s="70"/>
      <c r="EF413" s="70"/>
      <c r="EG413" s="70"/>
      <c r="EH413" s="70"/>
      <c r="EI413" s="70"/>
      <c r="EJ413" s="70"/>
      <c r="EK413" s="70"/>
      <c r="EL413" s="70"/>
      <c r="EM413" s="70"/>
      <c r="EN413" s="70"/>
      <c r="EO413" s="70"/>
      <c r="EP413" s="70"/>
      <c r="EQ413" s="70"/>
      <c r="ER413" s="70"/>
      <c r="ES413" s="70"/>
      <c r="ET413" s="70"/>
      <c r="EU413" s="70"/>
      <c r="EV413" s="70"/>
      <c r="EW413" s="70"/>
      <c r="EX413" s="70"/>
      <c r="EY413" s="70"/>
      <c r="EZ413" s="70"/>
      <c r="FA413" s="70"/>
      <c r="FB413" s="70"/>
      <c r="FC413" s="70"/>
      <c r="FD413" s="70"/>
      <c r="FE413" s="70"/>
      <c r="FF413" s="70"/>
      <c r="FG413" s="70"/>
      <c r="FH413" s="70"/>
      <c r="FI413" s="70"/>
      <c r="FJ413" s="70"/>
      <c r="FK413" s="70"/>
      <c r="FL413" s="70"/>
      <c r="FM413" s="70"/>
      <c r="FN413" s="70"/>
      <c r="FO413" s="70"/>
      <c r="FP413" s="70"/>
      <c r="FQ413" s="70"/>
      <c r="FR413" s="70"/>
      <c r="FS413" s="70"/>
      <c r="FT413" s="70"/>
      <c r="FU413" s="70"/>
      <c r="FV413" s="70"/>
      <c r="FW413" s="70"/>
      <c r="FX413" s="70"/>
      <c r="FY413" s="70"/>
      <c r="FZ413" s="70"/>
      <c r="GA413" s="70"/>
      <c r="GB413" s="70"/>
      <c r="GC413" s="70"/>
      <c r="GD413" s="70"/>
      <c r="GE413" s="70"/>
      <c r="GF413" s="70"/>
      <c r="GG413" s="70"/>
      <c r="GH413" s="70"/>
      <c r="GI413" s="70"/>
      <c r="GJ413" s="70"/>
      <c r="GK413" s="70"/>
      <c r="GL413" s="70"/>
      <c r="GM413" s="70"/>
      <c r="GN413" s="70"/>
      <c r="GO413" s="70"/>
      <c r="GP413" s="70"/>
      <c r="GQ413" s="70"/>
      <c r="GR413" s="70"/>
      <c r="GS413" s="70"/>
      <c r="GT413" s="70"/>
      <c r="GU413" s="70"/>
      <c r="GV413" s="70"/>
      <c r="GW413" s="70"/>
      <c r="GX413" s="70"/>
      <c r="GY413" s="70"/>
      <c r="GZ413" s="70"/>
      <c r="HA413" s="70"/>
      <c r="HB413" s="70"/>
      <c r="HC413" s="70"/>
      <c r="HD413" s="70"/>
      <c r="HE413" s="70"/>
      <c r="HF413" s="70"/>
      <c r="HG413" s="70"/>
      <c r="HH413" s="70"/>
      <c r="HI413" s="70"/>
      <c r="HJ413" s="70"/>
      <c r="HK413" s="70"/>
      <c r="HL413" s="70"/>
      <c r="HM413" s="70"/>
      <c r="HN413" s="70"/>
      <c r="HO413" s="70"/>
      <c r="HP413" s="70"/>
      <c r="HQ413" s="70"/>
      <c r="HR413" s="70"/>
      <c r="HS413" s="70"/>
      <c r="HT413" s="70"/>
      <c r="HU413" s="70"/>
      <c r="HV413" s="70"/>
      <c r="HW413" s="70"/>
      <c r="HX413" s="70"/>
      <c r="HY413" s="70"/>
      <c r="HZ413" s="70"/>
      <c r="IA413" s="70"/>
      <c r="IB413" s="70"/>
      <c r="IC413" s="70"/>
      <c r="ID413" s="70"/>
      <c r="IE413" s="70"/>
      <c r="IF413" s="70"/>
      <c r="IG413" s="70"/>
      <c r="IH413" s="70"/>
      <c r="II413" s="70"/>
      <c r="IJ413" s="70"/>
      <c r="IK413" s="70"/>
      <c r="IL413" s="70"/>
      <c r="IM413" s="70"/>
      <c r="IN413" s="70"/>
      <c r="IO413" s="70"/>
      <c r="IP413" s="70"/>
      <c r="IQ413" s="70"/>
      <c r="IR413" s="70"/>
      <c r="IS413" s="70"/>
      <c r="IT413" s="70"/>
      <c r="IU413" s="70"/>
      <c r="IV413" s="70"/>
      <c r="IW413" s="70"/>
      <c r="IX413" s="70"/>
      <c r="IY413" s="70"/>
      <c r="IZ413" s="70"/>
      <c r="JA413" s="70"/>
      <c r="JB413" s="70"/>
      <c r="JC413" s="70"/>
      <c r="JD413" s="70"/>
      <c r="JE413" s="70"/>
      <c r="JF413" s="70"/>
      <c r="JG413" s="70"/>
      <c r="JH413" s="70"/>
      <c r="JI413" s="70"/>
      <c r="JJ413" s="70"/>
      <c r="JK413" s="70"/>
      <c r="JL413" s="70"/>
      <c r="JM413" s="70"/>
      <c r="JN413" s="70"/>
      <c r="JO413" s="70"/>
      <c r="JP413" s="70"/>
      <c r="JQ413" s="70"/>
      <c r="JR413" s="70"/>
      <c r="JS413" s="70"/>
      <c r="JT413" s="70"/>
      <c r="JU413" s="70"/>
      <c r="JV413" s="70"/>
      <c r="JW413" s="70"/>
      <c r="JX413" s="70"/>
      <c r="JY413" s="70"/>
      <c r="JZ413" s="70"/>
      <c r="KA413" s="70"/>
      <c r="KB413" s="70"/>
      <c r="KC413" s="70"/>
      <c r="KD413" s="70"/>
      <c r="KE413" s="70"/>
      <c r="KF413" s="70"/>
      <c r="KG413" s="70"/>
      <c r="KH413" s="70"/>
      <c r="KI413" s="70"/>
      <c r="KJ413" s="70"/>
      <c r="KK413" s="70"/>
      <c r="KL413" s="70"/>
      <c r="KM413" s="70"/>
      <c r="KN413" s="70"/>
      <c r="KO413" s="70"/>
      <c r="KP413" s="70"/>
      <c r="KQ413" s="70"/>
      <c r="KR413" s="70"/>
      <c r="KS413" s="70"/>
      <c r="KT413" s="70"/>
      <c r="KU413" s="70"/>
      <c r="KV413" s="70"/>
      <c r="KW413" s="70"/>
      <c r="KX413" s="70"/>
      <c r="KY413" s="70"/>
      <c r="KZ413" s="70"/>
      <c r="LA413" s="70"/>
      <c r="LB413" s="70"/>
      <c r="LC413" s="70"/>
      <c r="LD413" s="70"/>
      <c r="LE413" s="70"/>
      <c r="LF413" s="70"/>
      <c r="LG413" s="70"/>
      <c r="LH413" s="70"/>
      <c r="LI413" s="70"/>
      <c r="LJ413" s="70"/>
      <c r="LK413" s="70"/>
      <c r="LL413" s="70"/>
      <c r="LM413" s="70"/>
      <c r="LN413" s="70"/>
      <c r="LO413" s="70"/>
      <c r="LP413" s="70"/>
      <c r="LQ413" s="70"/>
      <c r="LR413" s="70"/>
      <c r="LS413" s="70"/>
      <c r="LT413" s="70"/>
      <c r="LU413" s="70"/>
      <c r="LV413" s="70"/>
      <c r="LW413" s="70"/>
      <c r="LX413" s="70"/>
      <c r="LY413" s="70"/>
      <c r="LZ413" s="70"/>
      <c r="MA413" s="70"/>
      <c r="MB413" s="70"/>
      <c r="MC413" s="70"/>
      <c r="MD413" s="70"/>
      <c r="ME413" s="70"/>
      <c r="MF413" s="70"/>
      <c r="MG413" s="70"/>
      <c r="MH413" s="70"/>
      <c r="MI413" s="70"/>
    </row>
    <row r="414" spans="1:347" s="70" customFormat="1" ht="11.25" customHeight="1" x14ac:dyDescent="0.25">
      <c r="A414" s="130"/>
      <c r="B414"/>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D414" s="78"/>
      <c r="BE414" s="78"/>
    </row>
    <row r="415" spans="1:347" s="70" customFormat="1" ht="11.25" customHeight="1" x14ac:dyDescent="0.25">
      <c r="A415" s="130"/>
      <c r="B415"/>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D415" s="78"/>
      <c r="BE415" s="78"/>
    </row>
    <row r="416" spans="1:347" s="70" customFormat="1" ht="11.25" customHeight="1" x14ac:dyDescent="0.25">
      <c r="A416" s="130"/>
      <c r="B416"/>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D416" s="78"/>
      <c r="BE416" s="78"/>
    </row>
    <row r="417" spans="1:347" s="70" customFormat="1" ht="11.25" customHeight="1" x14ac:dyDescent="0.25">
      <c r="A417" s="130"/>
      <c r="B417"/>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row>
    <row r="418" spans="1:347" s="70" customFormat="1" ht="11.25" customHeight="1" x14ac:dyDescent="0.25">
      <c r="A418" s="130"/>
      <c r="B418"/>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row>
    <row r="419" spans="1:347" x14ac:dyDescent="0.25">
      <c r="A419" s="131"/>
    </row>
    <row r="420" spans="1:347" x14ac:dyDescent="0.25">
      <c r="A420" s="131"/>
      <c r="BC420" s="70"/>
      <c r="BD420" s="70"/>
      <c r="BE420" s="70"/>
      <c r="BF420" s="70"/>
      <c r="BG420" s="70"/>
      <c r="BH420" s="70"/>
      <c r="BI420" s="70"/>
      <c r="BJ420" s="70"/>
      <c r="BK420" s="70"/>
      <c r="BL420" s="70"/>
      <c r="BM420" s="70"/>
      <c r="BN420" s="70"/>
      <c r="BO420" s="70"/>
      <c r="BP420" s="70"/>
      <c r="BQ420" s="70"/>
      <c r="BR420" s="70"/>
      <c r="BS420" s="70"/>
      <c r="BT420" s="70"/>
      <c r="BU420" s="70"/>
      <c r="BV420" s="70"/>
      <c r="BW420" s="70"/>
      <c r="BX420" s="70"/>
      <c r="BY420" s="70"/>
      <c r="BZ420" s="70"/>
      <c r="CA420" s="70"/>
      <c r="CB420" s="70"/>
      <c r="CC420" s="70"/>
      <c r="CD420" s="70"/>
      <c r="CE420" s="70"/>
      <c r="CF420" s="70"/>
      <c r="CG420" s="70"/>
      <c r="CH420" s="70"/>
      <c r="CI420" s="70"/>
      <c r="CJ420" s="70"/>
      <c r="CK420" s="70"/>
      <c r="CL420" s="70"/>
      <c r="CM420" s="70"/>
      <c r="CN420" s="70"/>
      <c r="CO420" s="70"/>
      <c r="CP420" s="70"/>
      <c r="CQ420" s="70"/>
      <c r="CR420" s="70"/>
      <c r="CS420" s="70"/>
      <c r="CT420" s="70"/>
      <c r="CU420" s="70"/>
      <c r="CV420" s="70"/>
      <c r="CW420" s="70"/>
      <c r="CX420" s="70"/>
      <c r="CY420" s="70"/>
      <c r="CZ420" s="70"/>
      <c r="DA420" s="70"/>
      <c r="DB420" s="70"/>
      <c r="DC420" s="70"/>
      <c r="DD420" s="70"/>
      <c r="DE420" s="70"/>
      <c r="DF420" s="70"/>
      <c r="DG420" s="70"/>
      <c r="DH420" s="70"/>
      <c r="DI420" s="70"/>
      <c r="DJ420" s="70"/>
      <c r="DK420" s="70"/>
      <c r="DL420" s="70"/>
      <c r="DM420" s="70"/>
      <c r="DN420" s="70"/>
      <c r="DO420" s="70"/>
      <c r="DP420" s="70"/>
      <c r="DQ420" s="70"/>
      <c r="DR420" s="70"/>
      <c r="DS420" s="70"/>
      <c r="DT420" s="70"/>
      <c r="DU420" s="70"/>
      <c r="DV420" s="70"/>
      <c r="DW420" s="70"/>
      <c r="DX420" s="70"/>
      <c r="DY420" s="70"/>
      <c r="DZ420" s="70"/>
      <c r="EA420" s="70"/>
      <c r="EB420" s="70"/>
      <c r="EC420" s="70"/>
      <c r="ED420" s="70"/>
      <c r="EE420" s="70"/>
      <c r="EF420" s="70"/>
      <c r="EG420" s="70"/>
      <c r="EH420" s="70"/>
      <c r="EI420" s="70"/>
      <c r="EJ420" s="70"/>
      <c r="EK420" s="70"/>
      <c r="EL420" s="70"/>
      <c r="EM420" s="70"/>
      <c r="EN420" s="70"/>
      <c r="EO420" s="70"/>
      <c r="EP420" s="70"/>
      <c r="EQ420" s="70"/>
      <c r="ER420" s="70"/>
      <c r="ES420" s="70"/>
      <c r="ET420" s="70"/>
      <c r="EU420" s="70"/>
      <c r="EV420" s="70"/>
      <c r="EW420" s="70"/>
      <c r="EX420" s="70"/>
      <c r="EY420" s="70"/>
      <c r="EZ420" s="70"/>
      <c r="FA420" s="70"/>
      <c r="FB420" s="70"/>
      <c r="FC420" s="70"/>
      <c r="FD420" s="70"/>
      <c r="FE420" s="70"/>
      <c r="FF420" s="70"/>
      <c r="FG420" s="70"/>
      <c r="FH420" s="70"/>
      <c r="FI420" s="70"/>
      <c r="FJ420" s="70"/>
      <c r="FK420" s="70"/>
      <c r="FL420" s="70"/>
      <c r="FM420" s="70"/>
      <c r="FN420" s="70"/>
      <c r="FO420" s="70"/>
      <c r="FP420" s="70"/>
      <c r="FQ420" s="70"/>
      <c r="FR420" s="70"/>
      <c r="FS420" s="70"/>
      <c r="FT420" s="70"/>
      <c r="FU420" s="70"/>
      <c r="FV420" s="70"/>
      <c r="FW420" s="70"/>
      <c r="FX420" s="70"/>
      <c r="FY420" s="70"/>
      <c r="FZ420" s="70"/>
      <c r="GA420" s="70"/>
      <c r="GB420" s="70"/>
      <c r="GC420" s="70"/>
      <c r="GD420" s="70"/>
      <c r="GE420" s="70"/>
      <c r="GF420" s="70"/>
      <c r="GG420" s="70"/>
      <c r="GH420" s="70"/>
      <c r="GI420" s="70"/>
      <c r="GJ420" s="70"/>
      <c r="GK420" s="70"/>
      <c r="GL420" s="70"/>
      <c r="GM420" s="70"/>
      <c r="GN420" s="70"/>
      <c r="GO420" s="70"/>
      <c r="GP420" s="70"/>
      <c r="GQ420" s="70"/>
      <c r="GR420" s="70"/>
      <c r="GS420" s="70"/>
      <c r="GT420" s="70"/>
      <c r="GU420" s="70"/>
      <c r="GV420" s="70"/>
      <c r="GW420" s="70"/>
      <c r="GX420" s="70"/>
      <c r="GY420" s="70"/>
      <c r="GZ420" s="70"/>
      <c r="HA420" s="70"/>
      <c r="HB420" s="70"/>
      <c r="HC420" s="70"/>
      <c r="HD420" s="70"/>
      <c r="HE420" s="70"/>
      <c r="HF420" s="70"/>
      <c r="HG420" s="70"/>
      <c r="HH420" s="70"/>
      <c r="HI420" s="70"/>
      <c r="HJ420" s="70"/>
      <c r="HK420" s="70"/>
      <c r="HL420" s="70"/>
      <c r="HM420" s="70"/>
      <c r="HN420" s="70"/>
      <c r="HO420" s="70"/>
      <c r="HP420" s="70"/>
      <c r="HQ420" s="70"/>
      <c r="HR420" s="70"/>
      <c r="HS420" s="70"/>
      <c r="HT420" s="70"/>
      <c r="HU420" s="70"/>
      <c r="HV420" s="70"/>
      <c r="HW420" s="70"/>
      <c r="HX420" s="70"/>
      <c r="HY420" s="70"/>
      <c r="HZ420" s="70"/>
      <c r="IA420" s="70"/>
      <c r="IB420" s="70"/>
      <c r="IC420" s="70"/>
      <c r="ID420" s="70"/>
      <c r="IE420" s="70"/>
      <c r="IF420" s="70"/>
      <c r="IG420" s="70"/>
      <c r="IH420" s="70"/>
      <c r="II420" s="70"/>
      <c r="IJ420" s="70"/>
      <c r="IK420" s="70"/>
      <c r="IL420" s="70"/>
      <c r="IM420" s="70"/>
      <c r="IN420" s="70"/>
      <c r="IO420" s="70"/>
      <c r="IP420" s="70"/>
      <c r="IQ420" s="70"/>
      <c r="IR420" s="70"/>
      <c r="IS420" s="70"/>
      <c r="IT420" s="70"/>
      <c r="IU420" s="70"/>
      <c r="IV420" s="70"/>
      <c r="IW420" s="70"/>
      <c r="IX420" s="70"/>
      <c r="IY420" s="70"/>
      <c r="IZ420" s="70"/>
      <c r="JA420" s="70"/>
      <c r="JB420" s="70"/>
      <c r="JC420" s="70"/>
      <c r="JD420" s="70"/>
      <c r="JE420" s="70"/>
      <c r="JF420" s="70"/>
      <c r="JG420" s="70"/>
      <c r="JH420" s="70"/>
      <c r="JI420" s="70"/>
      <c r="JJ420" s="70"/>
      <c r="JK420" s="70"/>
      <c r="JL420" s="70"/>
      <c r="JM420" s="70"/>
      <c r="JN420" s="70"/>
      <c r="JO420" s="70"/>
      <c r="JP420" s="70"/>
      <c r="JQ420" s="70"/>
      <c r="JR420" s="70"/>
      <c r="JS420" s="70"/>
      <c r="JT420" s="70"/>
      <c r="JU420" s="70"/>
      <c r="JV420" s="70"/>
      <c r="JW420" s="70"/>
      <c r="JX420" s="70"/>
      <c r="JY420" s="70"/>
      <c r="JZ420" s="70"/>
      <c r="KA420" s="70"/>
      <c r="KB420" s="70"/>
      <c r="KC420" s="70"/>
      <c r="KD420" s="70"/>
      <c r="KE420" s="70"/>
      <c r="KF420" s="70"/>
      <c r="KG420" s="70"/>
      <c r="KH420" s="70"/>
      <c r="KI420" s="70"/>
      <c r="KJ420" s="70"/>
      <c r="KK420" s="70"/>
      <c r="KL420" s="70"/>
      <c r="KM420" s="70"/>
      <c r="KN420" s="70"/>
      <c r="KO420" s="70"/>
      <c r="KP420" s="70"/>
      <c r="KQ420" s="70"/>
      <c r="KR420" s="70"/>
      <c r="KS420" s="70"/>
      <c r="KT420" s="70"/>
      <c r="KU420" s="70"/>
      <c r="KV420" s="70"/>
      <c r="KW420" s="70"/>
      <c r="KX420" s="70"/>
      <c r="KY420" s="70"/>
      <c r="KZ420" s="70"/>
      <c r="LA420" s="70"/>
      <c r="LB420" s="70"/>
      <c r="LC420" s="70"/>
      <c r="LD420" s="70"/>
      <c r="LE420" s="70"/>
      <c r="LF420" s="70"/>
      <c r="LG420" s="70"/>
      <c r="LH420" s="70"/>
      <c r="LI420" s="70"/>
      <c r="LJ420" s="70"/>
      <c r="LK420" s="70"/>
      <c r="LL420" s="70"/>
      <c r="LM420" s="70"/>
      <c r="LN420" s="70"/>
      <c r="LO420" s="70"/>
      <c r="LP420" s="70"/>
      <c r="LQ420" s="70"/>
      <c r="LR420" s="70"/>
      <c r="LS420" s="70"/>
      <c r="LT420" s="70"/>
      <c r="LU420" s="70"/>
      <c r="LV420" s="70"/>
      <c r="LW420" s="70"/>
      <c r="LX420" s="70"/>
      <c r="LY420" s="70"/>
      <c r="LZ420" s="70"/>
      <c r="MA420" s="70"/>
      <c r="MB420" s="70"/>
      <c r="MC420" s="70"/>
      <c r="MD420" s="70"/>
      <c r="ME420" s="70"/>
      <c r="MF420" s="70"/>
      <c r="MG420" s="70"/>
      <c r="MH420" s="70"/>
      <c r="MI420" s="70"/>
    </row>
    <row r="421" spans="1:347" s="70" customFormat="1" ht="11.25" customHeight="1" x14ac:dyDescent="0.25">
      <c r="A421" s="130"/>
      <c r="B421"/>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D421" s="78"/>
      <c r="BE421" s="78"/>
    </row>
    <row r="422" spans="1:347" s="70" customFormat="1" ht="11.25" customHeight="1" x14ac:dyDescent="0.25">
      <c r="A422" s="130"/>
      <c r="B422"/>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D422" s="78"/>
      <c r="BE422" s="78"/>
    </row>
    <row r="423" spans="1:347" s="70" customFormat="1" ht="11.25" customHeight="1" x14ac:dyDescent="0.25">
      <c r="A423" s="130"/>
      <c r="B423"/>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D423" s="78"/>
      <c r="BE423" s="78"/>
    </row>
    <row r="424" spans="1:347" s="70" customFormat="1" ht="11.25" customHeight="1" x14ac:dyDescent="0.25">
      <c r="A424" s="130"/>
      <c r="B424"/>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D424" s="78"/>
      <c r="BE424" s="78"/>
    </row>
    <row r="425" spans="1:347" s="70" customFormat="1" ht="11.25" customHeight="1" x14ac:dyDescent="0.25">
      <c r="A425" s="130"/>
      <c r="B425"/>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row>
    <row r="426" spans="1:347" x14ac:dyDescent="0.25">
      <c r="A426" s="131"/>
    </row>
    <row r="427" spans="1:347" x14ac:dyDescent="0.25">
      <c r="A427" s="131"/>
      <c r="BC427" s="70"/>
      <c r="BD427" s="70"/>
      <c r="BE427" s="70"/>
      <c r="BF427" s="70"/>
      <c r="BG427" s="70"/>
      <c r="BH427" s="70"/>
      <c r="BI427" s="70"/>
      <c r="BJ427" s="70"/>
      <c r="BK427" s="70"/>
      <c r="BL427" s="70"/>
      <c r="BM427" s="70"/>
      <c r="BN427" s="70"/>
      <c r="BO427" s="70"/>
      <c r="BP427" s="70"/>
      <c r="BQ427" s="70"/>
      <c r="BR427" s="70"/>
      <c r="BS427" s="70"/>
      <c r="BT427" s="70"/>
      <c r="BU427" s="70"/>
      <c r="BV427" s="70"/>
      <c r="BW427" s="70"/>
      <c r="BX427" s="70"/>
      <c r="BY427" s="70"/>
      <c r="BZ427" s="70"/>
      <c r="CA427" s="70"/>
      <c r="CB427" s="70"/>
      <c r="CC427" s="70"/>
      <c r="CD427" s="70"/>
      <c r="CE427" s="70"/>
      <c r="CF427" s="70"/>
      <c r="CG427" s="70"/>
      <c r="CH427" s="70"/>
      <c r="CI427" s="70"/>
      <c r="CJ427" s="70"/>
      <c r="CK427" s="70"/>
      <c r="CL427" s="70"/>
      <c r="CM427" s="70"/>
      <c r="CN427" s="70"/>
      <c r="CO427" s="70"/>
      <c r="CP427" s="70"/>
      <c r="CQ427" s="70"/>
      <c r="CR427" s="70"/>
      <c r="CS427" s="70"/>
      <c r="CT427" s="70"/>
      <c r="CU427" s="70"/>
      <c r="CV427" s="70"/>
      <c r="CW427" s="70"/>
      <c r="CX427" s="70"/>
      <c r="CY427" s="70"/>
      <c r="CZ427" s="70"/>
      <c r="DA427" s="70"/>
      <c r="DB427" s="70"/>
      <c r="DC427" s="70"/>
      <c r="DD427" s="70"/>
      <c r="DE427" s="70"/>
      <c r="DF427" s="70"/>
      <c r="DG427" s="70"/>
      <c r="DH427" s="70"/>
      <c r="DI427" s="70"/>
      <c r="DJ427" s="70"/>
      <c r="DK427" s="70"/>
      <c r="DL427" s="70"/>
      <c r="DM427" s="70"/>
      <c r="DN427" s="70"/>
      <c r="DO427" s="70"/>
      <c r="DP427" s="70"/>
      <c r="DQ427" s="70"/>
      <c r="DR427" s="70"/>
      <c r="DS427" s="70"/>
      <c r="DT427" s="70"/>
      <c r="DU427" s="70"/>
      <c r="DV427" s="70"/>
      <c r="DW427" s="70"/>
      <c r="DX427" s="70"/>
      <c r="DY427" s="70"/>
      <c r="DZ427" s="70"/>
      <c r="EA427" s="70"/>
      <c r="EB427" s="70"/>
      <c r="EC427" s="70"/>
      <c r="ED427" s="70"/>
      <c r="EE427" s="70"/>
      <c r="EF427" s="70"/>
      <c r="EG427" s="70"/>
      <c r="EH427" s="70"/>
      <c r="EI427" s="70"/>
      <c r="EJ427" s="70"/>
      <c r="EK427" s="70"/>
      <c r="EL427" s="70"/>
      <c r="EM427" s="70"/>
      <c r="EN427" s="70"/>
      <c r="EO427" s="70"/>
      <c r="EP427" s="70"/>
      <c r="EQ427" s="70"/>
      <c r="ER427" s="70"/>
      <c r="ES427" s="70"/>
      <c r="ET427" s="70"/>
      <c r="EU427" s="70"/>
      <c r="EV427" s="70"/>
      <c r="EW427" s="70"/>
      <c r="EX427" s="70"/>
      <c r="EY427" s="70"/>
      <c r="EZ427" s="70"/>
      <c r="FA427" s="70"/>
      <c r="FB427" s="70"/>
      <c r="FC427" s="70"/>
      <c r="FD427" s="70"/>
      <c r="FE427" s="70"/>
      <c r="FF427" s="70"/>
      <c r="FG427" s="70"/>
      <c r="FH427" s="70"/>
      <c r="FI427" s="70"/>
      <c r="FJ427" s="70"/>
      <c r="FK427" s="70"/>
      <c r="FL427" s="70"/>
      <c r="FM427" s="70"/>
      <c r="FN427" s="70"/>
      <c r="FO427" s="70"/>
      <c r="FP427" s="70"/>
      <c r="FQ427" s="70"/>
      <c r="FR427" s="70"/>
      <c r="FS427" s="70"/>
      <c r="FT427" s="70"/>
      <c r="FU427" s="70"/>
      <c r="FV427" s="70"/>
      <c r="FW427" s="70"/>
      <c r="FX427" s="70"/>
      <c r="FY427" s="70"/>
      <c r="FZ427" s="70"/>
      <c r="GA427" s="70"/>
      <c r="GB427" s="70"/>
      <c r="GC427" s="70"/>
      <c r="GD427" s="70"/>
      <c r="GE427" s="70"/>
      <c r="GF427" s="70"/>
      <c r="GG427" s="70"/>
      <c r="GH427" s="70"/>
      <c r="GI427" s="70"/>
      <c r="GJ427" s="70"/>
      <c r="GK427" s="70"/>
      <c r="GL427" s="70"/>
      <c r="GM427" s="70"/>
      <c r="GN427" s="70"/>
      <c r="GO427" s="70"/>
      <c r="GP427" s="70"/>
      <c r="GQ427" s="70"/>
      <c r="GR427" s="70"/>
      <c r="GS427" s="70"/>
      <c r="GT427" s="70"/>
      <c r="GU427" s="70"/>
      <c r="GV427" s="70"/>
      <c r="GW427" s="70"/>
      <c r="GX427" s="70"/>
      <c r="GY427" s="70"/>
      <c r="GZ427" s="70"/>
      <c r="HA427" s="70"/>
      <c r="HB427" s="70"/>
      <c r="HC427" s="70"/>
      <c r="HD427" s="70"/>
      <c r="HE427" s="70"/>
      <c r="HF427" s="70"/>
      <c r="HG427" s="70"/>
      <c r="HH427" s="70"/>
      <c r="HI427" s="70"/>
      <c r="HJ427" s="70"/>
      <c r="HK427" s="70"/>
      <c r="HL427" s="70"/>
      <c r="HM427" s="70"/>
      <c r="HN427" s="70"/>
      <c r="HO427" s="70"/>
      <c r="HP427" s="70"/>
      <c r="HQ427" s="70"/>
      <c r="HR427" s="70"/>
      <c r="HS427" s="70"/>
      <c r="HT427" s="70"/>
      <c r="HU427" s="70"/>
      <c r="HV427" s="70"/>
      <c r="HW427" s="70"/>
      <c r="HX427" s="70"/>
      <c r="HY427" s="70"/>
      <c r="HZ427" s="70"/>
      <c r="IA427" s="70"/>
      <c r="IB427" s="70"/>
      <c r="IC427" s="70"/>
      <c r="ID427" s="70"/>
      <c r="IE427" s="70"/>
      <c r="IF427" s="70"/>
      <c r="IG427" s="70"/>
      <c r="IH427" s="70"/>
      <c r="II427" s="70"/>
      <c r="IJ427" s="70"/>
      <c r="IK427" s="70"/>
      <c r="IL427" s="70"/>
      <c r="IM427" s="70"/>
      <c r="IN427" s="70"/>
      <c r="IO427" s="70"/>
      <c r="IP427" s="70"/>
      <c r="IQ427" s="70"/>
      <c r="IR427" s="70"/>
      <c r="IS427" s="70"/>
      <c r="IT427" s="70"/>
      <c r="IU427" s="70"/>
      <c r="IV427" s="70"/>
      <c r="IW427" s="70"/>
      <c r="IX427" s="70"/>
      <c r="IY427" s="70"/>
      <c r="IZ427" s="70"/>
      <c r="JA427" s="70"/>
      <c r="JB427" s="70"/>
      <c r="JC427" s="70"/>
      <c r="JD427" s="70"/>
      <c r="JE427" s="70"/>
      <c r="JF427" s="70"/>
      <c r="JG427" s="70"/>
      <c r="JH427" s="70"/>
      <c r="JI427" s="70"/>
      <c r="JJ427" s="70"/>
      <c r="JK427" s="70"/>
      <c r="JL427" s="70"/>
      <c r="JM427" s="70"/>
      <c r="JN427" s="70"/>
      <c r="JO427" s="70"/>
      <c r="JP427" s="70"/>
      <c r="JQ427" s="70"/>
      <c r="JR427" s="70"/>
      <c r="JS427" s="70"/>
      <c r="JT427" s="70"/>
      <c r="JU427" s="70"/>
      <c r="JV427" s="70"/>
      <c r="JW427" s="70"/>
      <c r="JX427" s="70"/>
      <c r="JY427" s="70"/>
      <c r="JZ427" s="70"/>
      <c r="KA427" s="70"/>
      <c r="KB427" s="70"/>
      <c r="KC427" s="70"/>
      <c r="KD427" s="70"/>
      <c r="KE427" s="70"/>
      <c r="KF427" s="70"/>
      <c r="KG427" s="70"/>
      <c r="KH427" s="70"/>
      <c r="KI427" s="70"/>
      <c r="KJ427" s="70"/>
      <c r="KK427" s="70"/>
      <c r="KL427" s="70"/>
      <c r="KM427" s="70"/>
      <c r="KN427" s="70"/>
      <c r="KO427" s="70"/>
      <c r="KP427" s="70"/>
      <c r="KQ427" s="70"/>
      <c r="KR427" s="70"/>
      <c r="KS427" s="70"/>
      <c r="KT427" s="70"/>
      <c r="KU427" s="70"/>
      <c r="KV427" s="70"/>
      <c r="KW427" s="70"/>
      <c r="KX427" s="70"/>
      <c r="KY427" s="70"/>
      <c r="KZ427" s="70"/>
      <c r="LA427" s="70"/>
      <c r="LB427" s="70"/>
      <c r="LC427" s="70"/>
      <c r="LD427" s="70"/>
      <c r="LE427" s="70"/>
      <c r="LF427" s="70"/>
      <c r="LG427" s="70"/>
      <c r="LH427" s="70"/>
      <c r="LI427" s="70"/>
      <c r="LJ427" s="70"/>
      <c r="LK427" s="70"/>
      <c r="LL427" s="70"/>
      <c r="LM427" s="70"/>
      <c r="LN427" s="70"/>
      <c r="LO427" s="70"/>
      <c r="LP427" s="70"/>
      <c r="LQ427" s="70"/>
      <c r="LR427" s="70"/>
      <c r="LS427" s="70"/>
      <c r="LT427" s="70"/>
      <c r="LU427" s="70"/>
      <c r="LV427" s="70"/>
      <c r="LW427" s="70"/>
      <c r="LX427" s="70"/>
      <c r="LY427" s="70"/>
      <c r="LZ427" s="70"/>
      <c r="MA427" s="70"/>
      <c r="MB427" s="70"/>
      <c r="MC427" s="70"/>
      <c r="MD427" s="70"/>
      <c r="ME427" s="70"/>
      <c r="MF427" s="70"/>
      <c r="MG427" s="70"/>
      <c r="MH427" s="70"/>
      <c r="MI427" s="70"/>
    </row>
    <row r="428" spans="1:347" s="70" customFormat="1" ht="11.25" customHeight="1" x14ac:dyDescent="0.25">
      <c r="A428" s="130"/>
      <c r="B428"/>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D428" s="78"/>
      <c r="BE428" s="78"/>
    </row>
    <row r="429" spans="1:347" s="70" customFormat="1" ht="11.25" customHeight="1" x14ac:dyDescent="0.25">
      <c r="A429" s="130"/>
      <c r="B429"/>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D429" s="78"/>
      <c r="BE429" s="78"/>
    </row>
    <row r="430" spans="1:347" s="70" customFormat="1" ht="11.25" customHeight="1" x14ac:dyDescent="0.25">
      <c r="A430" s="130"/>
      <c r="B430"/>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D430" s="78"/>
      <c r="BE430" s="78"/>
    </row>
    <row r="431" spans="1:347" s="70" customFormat="1" ht="11.25" customHeight="1" x14ac:dyDescent="0.25">
      <c r="A431" s="130"/>
      <c r="B431"/>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D431" s="78"/>
      <c r="BE431" s="78"/>
    </row>
    <row r="432" spans="1:347" s="70" customFormat="1" ht="11.25" customHeight="1" x14ac:dyDescent="0.25">
      <c r="A432" s="130"/>
      <c r="B432"/>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D432" s="78"/>
      <c r="BE432" s="78"/>
    </row>
    <row r="433" spans="1:347" s="70" customFormat="1" ht="11.25" customHeight="1" x14ac:dyDescent="0.25">
      <c r="A433" s="130"/>
      <c r="B433"/>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D433" s="78"/>
      <c r="BE433" s="78"/>
    </row>
    <row r="434" spans="1:347" x14ac:dyDescent="0.25">
      <c r="A434" s="131"/>
    </row>
    <row r="435" spans="1:347" x14ac:dyDescent="0.25">
      <c r="A435" s="131"/>
      <c r="BC435" s="70"/>
      <c r="BD435" s="70"/>
      <c r="BE435" s="70"/>
      <c r="BF435" s="70"/>
      <c r="BG435" s="70"/>
      <c r="BH435" s="70"/>
      <c r="BI435" s="70"/>
      <c r="BJ435" s="70"/>
      <c r="BK435" s="70"/>
      <c r="BL435" s="70"/>
      <c r="BM435" s="70"/>
      <c r="BN435" s="70"/>
      <c r="BO435" s="70"/>
      <c r="BP435" s="70"/>
      <c r="BQ435" s="70"/>
      <c r="BR435" s="70"/>
      <c r="BS435" s="70"/>
      <c r="BT435" s="70"/>
      <c r="BU435" s="70"/>
      <c r="BV435" s="70"/>
      <c r="BW435" s="70"/>
      <c r="BX435" s="70"/>
      <c r="BY435" s="70"/>
      <c r="BZ435" s="70"/>
      <c r="CA435" s="70"/>
      <c r="CB435" s="70"/>
      <c r="CC435" s="70"/>
      <c r="CD435" s="70"/>
      <c r="CE435" s="70"/>
      <c r="CF435" s="70"/>
      <c r="CG435" s="70"/>
      <c r="CH435" s="70"/>
      <c r="CI435" s="70"/>
      <c r="CJ435" s="70"/>
      <c r="CK435" s="70"/>
      <c r="CL435" s="70"/>
      <c r="CM435" s="70"/>
      <c r="CN435" s="70"/>
      <c r="CO435" s="70"/>
      <c r="CP435" s="70"/>
      <c r="CQ435" s="70"/>
      <c r="CR435" s="70"/>
      <c r="CS435" s="70"/>
      <c r="CT435" s="70"/>
      <c r="CU435" s="70"/>
      <c r="CV435" s="70"/>
      <c r="CW435" s="70"/>
      <c r="CX435" s="70"/>
      <c r="CY435" s="70"/>
      <c r="CZ435" s="70"/>
      <c r="DA435" s="70"/>
      <c r="DB435" s="70"/>
      <c r="DC435" s="70"/>
      <c r="DD435" s="70"/>
      <c r="DE435" s="70"/>
      <c r="DF435" s="70"/>
      <c r="DG435" s="70"/>
      <c r="DH435" s="70"/>
      <c r="DI435" s="70"/>
      <c r="DJ435" s="70"/>
      <c r="DK435" s="70"/>
      <c r="DL435" s="70"/>
      <c r="DM435" s="70"/>
      <c r="DN435" s="70"/>
      <c r="DO435" s="70"/>
      <c r="DP435" s="70"/>
      <c r="DQ435" s="70"/>
      <c r="DR435" s="70"/>
      <c r="DS435" s="70"/>
      <c r="DT435" s="70"/>
      <c r="DU435" s="70"/>
      <c r="DV435" s="70"/>
      <c r="DW435" s="70"/>
      <c r="DX435" s="70"/>
      <c r="DY435" s="70"/>
      <c r="DZ435" s="70"/>
      <c r="EA435" s="70"/>
      <c r="EB435" s="70"/>
      <c r="EC435" s="70"/>
      <c r="ED435" s="70"/>
      <c r="EE435" s="70"/>
      <c r="EF435" s="70"/>
      <c r="EG435" s="70"/>
      <c r="EH435" s="70"/>
      <c r="EI435" s="70"/>
      <c r="EJ435" s="70"/>
      <c r="EK435" s="70"/>
      <c r="EL435" s="70"/>
      <c r="EM435" s="70"/>
      <c r="EN435" s="70"/>
      <c r="EO435" s="70"/>
      <c r="EP435" s="70"/>
      <c r="EQ435" s="70"/>
      <c r="ER435" s="70"/>
      <c r="ES435" s="70"/>
      <c r="ET435" s="70"/>
      <c r="EU435" s="70"/>
      <c r="EV435" s="70"/>
      <c r="EW435" s="70"/>
      <c r="EX435" s="70"/>
      <c r="EY435" s="70"/>
      <c r="EZ435" s="70"/>
      <c r="FA435" s="70"/>
      <c r="FB435" s="70"/>
      <c r="FC435" s="70"/>
      <c r="FD435" s="70"/>
      <c r="FE435" s="70"/>
      <c r="FF435" s="70"/>
      <c r="FG435" s="70"/>
      <c r="FH435" s="70"/>
      <c r="FI435" s="70"/>
      <c r="FJ435" s="70"/>
      <c r="FK435" s="70"/>
      <c r="FL435" s="70"/>
      <c r="FM435" s="70"/>
      <c r="FN435" s="70"/>
      <c r="FO435" s="70"/>
      <c r="FP435" s="70"/>
      <c r="FQ435" s="70"/>
      <c r="FR435" s="70"/>
      <c r="FS435" s="70"/>
      <c r="FT435" s="70"/>
      <c r="FU435" s="70"/>
      <c r="FV435" s="70"/>
      <c r="FW435" s="70"/>
      <c r="FX435" s="70"/>
      <c r="FY435" s="70"/>
      <c r="FZ435" s="70"/>
      <c r="GA435" s="70"/>
      <c r="GB435" s="70"/>
      <c r="GC435" s="70"/>
      <c r="GD435" s="70"/>
      <c r="GE435" s="70"/>
      <c r="GF435" s="70"/>
      <c r="GG435" s="70"/>
      <c r="GH435" s="70"/>
      <c r="GI435" s="70"/>
      <c r="GJ435" s="70"/>
      <c r="GK435" s="70"/>
      <c r="GL435" s="70"/>
      <c r="GM435" s="70"/>
      <c r="GN435" s="70"/>
      <c r="GO435" s="70"/>
      <c r="GP435" s="70"/>
      <c r="GQ435" s="70"/>
      <c r="GR435" s="70"/>
      <c r="GS435" s="70"/>
      <c r="GT435" s="70"/>
      <c r="GU435" s="70"/>
      <c r="GV435" s="70"/>
      <c r="GW435" s="70"/>
      <c r="GX435" s="70"/>
      <c r="GY435" s="70"/>
      <c r="GZ435" s="70"/>
      <c r="HA435" s="70"/>
      <c r="HB435" s="70"/>
      <c r="HC435" s="70"/>
      <c r="HD435" s="70"/>
      <c r="HE435" s="70"/>
      <c r="HF435" s="70"/>
      <c r="HG435" s="70"/>
      <c r="HH435" s="70"/>
      <c r="HI435" s="70"/>
      <c r="HJ435" s="70"/>
      <c r="HK435" s="70"/>
      <c r="HL435" s="70"/>
      <c r="HM435" s="70"/>
      <c r="HN435" s="70"/>
      <c r="HO435" s="70"/>
      <c r="HP435" s="70"/>
      <c r="HQ435" s="70"/>
      <c r="HR435" s="70"/>
      <c r="HS435" s="70"/>
      <c r="HT435" s="70"/>
      <c r="HU435" s="70"/>
      <c r="HV435" s="70"/>
      <c r="HW435" s="70"/>
      <c r="HX435" s="70"/>
      <c r="HY435" s="70"/>
      <c r="HZ435" s="70"/>
      <c r="IA435" s="70"/>
      <c r="IB435" s="70"/>
      <c r="IC435" s="70"/>
      <c r="ID435" s="70"/>
      <c r="IE435" s="70"/>
      <c r="IF435" s="70"/>
      <c r="IG435" s="70"/>
      <c r="IH435" s="70"/>
      <c r="II435" s="70"/>
      <c r="IJ435" s="70"/>
      <c r="IK435" s="70"/>
      <c r="IL435" s="70"/>
      <c r="IM435" s="70"/>
      <c r="IN435" s="70"/>
      <c r="IO435" s="70"/>
      <c r="IP435" s="70"/>
      <c r="IQ435" s="70"/>
      <c r="IR435" s="70"/>
      <c r="IS435" s="70"/>
      <c r="IT435" s="70"/>
      <c r="IU435" s="70"/>
      <c r="IV435" s="70"/>
      <c r="IW435" s="70"/>
      <c r="IX435" s="70"/>
      <c r="IY435" s="70"/>
      <c r="IZ435" s="70"/>
      <c r="JA435" s="70"/>
      <c r="JB435" s="70"/>
      <c r="JC435" s="70"/>
      <c r="JD435" s="70"/>
      <c r="JE435" s="70"/>
      <c r="JF435" s="70"/>
      <c r="JG435" s="70"/>
      <c r="JH435" s="70"/>
      <c r="JI435" s="70"/>
      <c r="JJ435" s="70"/>
      <c r="JK435" s="70"/>
      <c r="JL435" s="70"/>
      <c r="JM435" s="70"/>
      <c r="JN435" s="70"/>
      <c r="JO435" s="70"/>
      <c r="JP435" s="70"/>
      <c r="JQ435" s="70"/>
      <c r="JR435" s="70"/>
      <c r="JS435" s="70"/>
      <c r="JT435" s="70"/>
      <c r="JU435" s="70"/>
      <c r="JV435" s="70"/>
      <c r="JW435" s="70"/>
      <c r="JX435" s="70"/>
      <c r="JY435" s="70"/>
      <c r="JZ435" s="70"/>
      <c r="KA435" s="70"/>
      <c r="KB435" s="70"/>
      <c r="KC435" s="70"/>
      <c r="KD435" s="70"/>
      <c r="KE435" s="70"/>
      <c r="KF435" s="70"/>
      <c r="KG435" s="70"/>
      <c r="KH435" s="70"/>
      <c r="KI435" s="70"/>
      <c r="KJ435" s="70"/>
      <c r="KK435" s="70"/>
      <c r="KL435" s="70"/>
      <c r="KM435" s="70"/>
      <c r="KN435" s="70"/>
      <c r="KO435" s="70"/>
      <c r="KP435" s="70"/>
      <c r="KQ435" s="70"/>
      <c r="KR435" s="70"/>
      <c r="KS435" s="70"/>
      <c r="KT435" s="70"/>
      <c r="KU435" s="70"/>
      <c r="KV435" s="70"/>
      <c r="KW435" s="70"/>
      <c r="KX435" s="70"/>
      <c r="KY435" s="70"/>
      <c r="KZ435" s="70"/>
      <c r="LA435" s="70"/>
      <c r="LB435" s="70"/>
      <c r="LC435" s="70"/>
      <c r="LD435" s="70"/>
      <c r="LE435" s="70"/>
      <c r="LF435" s="70"/>
      <c r="LG435" s="70"/>
      <c r="LH435" s="70"/>
      <c r="LI435" s="70"/>
      <c r="LJ435" s="70"/>
      <c r="LK435" s="70"/>
      <c r="LL435" s="70"/>
      <c r="LM435" s="70"/>
      <c r="LN435" s="70"/>
      <c r="LO435" s="70"/>
      <c r="LP435" s="70"/>
      <c r="LQ435" s="70"/>
      <c r="LR435" s="70"/>
      <c r="LS435" s="70"/>
      <c r="LT435" s="70"/>
      <c r="LU435" s="70"/>
      <c r="LV435" s="70"/>
      <c r="LW435" s="70"/>
      <c r="LX435" s="70"/>
      <c r="LY435" s="70"/>
      <c r="LZ435" s="70"/>
      <c r="MA435" s="70"/>
      <c r="MB435" s="70"/>
      <c r="MC435" s="70"/>
      <c r="MD435" s="70"/>
      <c r="ME435" s="70"/>
      <c r="MF435" s="70"/>
      <c r="MG435" s="70"/>
      <c r="MH435" s="70"/>
      <c r="MI435" s="70"/>
    </row>
    <row r="436" spans="1:347" s="70" customFormat="1" ht="11.25" customHeight="1" x14ac:dyDescent="0.25">
      <c r="A436" s="130"/>
      <c r="B436"/>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D436" s="78"/>
      <c r="BE436" s="78"/>
    </row>
    <row r="437" spans="1:347" s="70" customFormat="1" ht="11.25" customHeight="1" x14ac:dyDescent="0.25">
      <c r="A437" s="130"/>
      <c r="B437"/>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D437" s="78"/>
      <c r="BE437" s="78"/>
    </row>
    <row r="438" spans="1:347" s="70" customFormat="1" ht="11.25" customHeight="1" x14ac:dyDescent="0.25">
      <c r="A438" s="130"/>
      <c r="B438"/>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D438" s="78"/>
      <c r="BE438" s="78"/>
    </row>
    <row r="439" spans="1:347" s="70" customFormat="1" ht="11.25" customHeight="1" x14ac:dyDescent="0.25">
      <c r="A439" s="130"/>
      <c r="B439"/>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row>
    <row r="440" spans="1:347" s="70" customFormat="1" ht="11.25" customHeight="1" x14ac:dyDescent="0.25">
      <c r="A440" s="130"/>
      <c r="B440"/>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row>
    <row r="441" spans="1:347" s="70" customFormat="1" ht="11.25" customHeight="1" x14ac:dyDescent="0.25">
      <c r="A441" s="130"/>
      <c r="B441"/>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row>
    <row r="442" spans="1:347" s="70" customFormat="1" ht="11.25" customHeight="1" x14ac:dyDescent="0.25">
      <c r="A442" s="130"/>
      <c r="B442"/>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row>
    <row r="443" spans="1:347" s="70" customFormat="1" ht="11.25" customHeight="1" x14ac:dyDescent="0.25">
      <c r="A443" s="130"/>
      <c r="B443"/>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D443" s="78"/>
      <c r="BE443" s="78"/>
    </row>
    <row r="444" spans="1:347" s="70" customFormat="1" ht="11.25" customHeight="1" x14ac:dyDescent="0.25">
      <c r="A444" s="130"/>
      <c r="B444"/>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D444" s="78"/>
      <c r="BE444" s="78"/>
    </row>
    <row r="445" spans="1:347" s="70" customFormat="1" ht="11.25" customHeight="1" x14ac:dyDescent="0.25">
      <c r="A445" s="130"/>
      <c r="B445"/>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D445" s="78"/>
      <c r="BE445" s="78"/>
    </row>
    <row r="446" spans="1:347" s="70" customFormat="1" ht="11.25" customHeight="1" x14ac:dyDescent="0.25">
      <c r="A446" s="130"/>
      <c r="B446"/>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D446" s="78"/>
      <c r="BE446" s="78"/>
    </row>
    <row r="447" spans="1:347" s="70" customFormat="1" ht="11.25" customHeight="1" x14ac:dyDescent="0.25">
      <c r="A447" s="130"/>
      <c r="B447"/>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row>
    <row r="448" spans="1:347" s="70" customFormat="1" ht="11.25" customHeight="1" x14ac:dyDescent="0.25">
      <c r="A448" s="130"/>
      <c r="B448"/>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row>
    <row r="449" spans="1:347" x14ac:dyDescent="0.25">
      <c r="A449" s="131"/>
    </row>
    <row r="450" spans="1:347" x14ac:dyDescent="0.25">
      <c r="A450" s="131"/>
      <c r="BC450" s="70"/>
      <c r="BD450" s="70"/>
      <c r="BE450" s="70"/>
      <c r="BF450" s="70"/>
      <c r="BG450" s="70"/>
      <c r="BH450" s="70"/>
      <c r="BI450" s="70"/>
      <c r="BJ450" s="70"/>
      <c r="BK450" s="70"/>
      <c r="BL450" s="70"/>
      <c r="BM450" s="70"/>
      <c r="BN450" s="70"/>
      <c r="BO450" s="70"/>
      <c r="BP450" s="70"/>
      <c r="BQ450" s="70"/>
      <c r="BR450" s="70"/>
      <c r="BS450" s="70"/>
      <c r="BT450" s="70"/>
      <c r="BU450" s="70"/>
      <c r="BV450" s="70"/>
      <c r="BW450" s="70"/>
      <c r="BX450" s="70"/>
      <c r="BY450" s="70"/>
      <c r="BZ450" s="70"/>
      <c r="CA450" s="70"/>
      <c r="CB450" s="70"/>
      <c r="CC450" s="70"/>
      <c r="CD450" s="70"/>
      <c r="CE450" s="70"/>
      <c r="CF450" s="70"/>
      <c r="CG450" s="70"/>
      <c r="CH450" s="70"/>
      <c r="CI450" s="70"/>
      <c r="CJ450" s="70"/>
      <c r="CK450" s="70"/>
      <c r="CL450" s="70"/>
      <c r="CM450" s="70"/>
      <c r="CN450" s="70"/>
      <c r="CO450" s="70"/>
      <c r="CP450" s="70"/>
      <c r="CQ450" s="70"/>
      <c r="CR450" s="70"/>
      <c r="CS450" s="70"/>
      <c r="CT450" s="70"/>
      <c r="CU450" s="70"/>
      <c r="CV450" s="70"/>
      <c r="CW450" s="70"/>
      <c r="CX450" s="70"/>
      <c r="CY450" s="70"/>
      <c r="CZ450" s="70"/>
      <c r="DA450" s="70"/>
      <c r="DB450" s="70"/>
      <c r="DC450" s="70"/>
      <c r="DD450" s="70"/>
      <c r="DE450" s="70"/>
      <c r="DF450" s="70"/>
      <c r="DG450" s="70"/>
      <c r="DH450" s="70"/>
      <c r="DI450" s="70"/>
      <c r="DJ450" s="70"/>
      <c r="DK450" s="70"/>
      <c r="DL450" s="70"/>
      <c r="DM450" s="70"/>
      <c r="DN450" s="70"/>
      <c r="DO450" s="70"/>
      <c r="DP450" s="70"/>
      <c r="DQ450" s="70"/>
      <c r="DR450" s="70"/>
      <c r="DS450" s="70"/>
      <c r="DT450" s="70"/>
      <c r="DU450" s="70"/>
      <c r="DV450" s="70"/>
      <c r="DW450" s="70"/>
      <c r="DX450" s="70"/>
      <c r="DY450" s="70"/>
      <c r="DZ450" s="70"/>
      <c r="EA450" s="70"/>
      <c r="EB450" s="70"/>
      <c r="EC450" s="70"/>
      <c r="ED450" s="70"/>
      <c r="EE450" s="70"/>
      <c r="EF450" s="70"/>
      <c r="EG450" s="70"/>
      <c r="EH450" s="70"/>
      <c r="EI450" s="70"/>
      <c r="EJ450" s="70"/>
      <c r="EK450" s="70"/>
      <c r="EL450" s="70"/>
      <c r="EM450" s="70"/>
      <c r="EN450" s="70"/>
      <c r="EO450" s="70"/>
      <c r="EP450" s="70"/>
      <c r="EQ450" s="70"/>
      <c r="ER450" s="70"/>
      <c r="ES450" s="70"/>
      <c r="ET450" s="70"/>
      <c r="EU450" s="70"/>
      <c r="EV450" s="70"/>
      <c r="EW450" s="70"/>
      <c r="EX450" s="70"/>
      <c r="EY450" s="70"/>
      <c r="EZ450" s="70"/>
      <c r="FA450" s="70"/>
      <c r="FB450" s="70"/>
      <c r="FC450" s="70"/>
      <c r="FD450" s="70"/>
      <c r="FE450" s="70"/>
      <c r="FF450" s="70"/>
      <c r="FG450" s="70"/>
      <c r="FH450" s="70"/>
      <c r="FI450" s="70"/>
      <c r="FJ450" s="70"/>
      <c r="FK450" s="70"/>
      <c r="FL450" s="70"/>
      <c r="FM450" s="70"/>
      <c r="FN450" s="70"/>
      <c r="FO450" s="70"/>
      <c r="FP450" s="70"/>
      <c r="FQ450" s="70"/>
      <c r="FR450" s="70"/>
      <c r="FS450" s="70"/>
      <c r="FT450" s="70"/>
      <c r="FU450" s="70"/>
      <c r="FV450" s="70"/>
      <c r="FW450" s="70"/>
      <c r="FX450" s="70"/>
      <c r="FY450" s="70"/>
      <c r="FZ450" s="70"/>
      <c r="GA450" s="70"/>
      <c r="GB450" s="70"/>
      <c r="GC450" s="70"/>
      <c r="GD450" s="70"/>
      <c r="GE450" s="70"/>
      <c r="GF450" s="70"/>
      <c r="GG450" s="70"/>
      <c r="GH450" s="70"/>
      <c r="GI450" s="70"/>
      <c r="GJ450" s="70"/>
      <c r="GK450" s="70"/>
      <c r="GL450" s="70"/>
      <c r="GM450" s="70"/>
      <c r="GN450" s="70"/>
      <c r="GO450" s="70"/>
      <c r="GP450" s="70"/>
      <c r="GQ450" s="70"/>
      <c r="GR450" s="70"/>
      <c r="GS450" s="70"/>
      <c r="GT450" s="70"/>
      <c r="GU450" s="70"/>
      <c r="GV450" s="70"/>
      <c r="GW450" s="70"/>
      <c r="GX450" s="70"/>
      <c r="GY450" s="70"/>
      <c r="GZ450" s="70"/>
      <c r="HA450" s="70"/>
      <c r="HB450" s="70"/>
      <c r="HC450" s="70"/>
      <c r="HD450" s="70"/>
      <c r="HE450" s="70"/>
      <c r="HF450" s="70"/>
      <c r="HG450" s="70"/>
      <c r="HH450" s="70"/>
      <c r="HI450" s="70"/>
      <c r="HJ450" s="70"/>
      <c r="HK450" s="70"/>
      <c r="HL450" s="70"/>
      <c r="HM450" s="70"/>
      <c r="HN450" s="70"/>
      <c r="HO450" s="70"/>
      <c r="HP450" s="70"/>
      <c r="HQ450" s="70"/>
      <c r="HR450" s="70"/>
      <c r="HS450" s="70"/>
      <c r="HT450" s="70"/>
      <c r="HU450" s="70"/>
      <c r="HV450" s="70"/>
      <c r="HW450" s="70"/>
      <c r="HX450" s="70"/>
      <c r="HY450" s="70"/>
      <c r="HZ450" s="70"/>
      <c r="IA450" s="70"/>
      <c r="IB450" s="70"/>
      <c r="IC450" s="70"/>
      <c r="ID450" s="70"/>
      <c r="IE450" s="70"/>
      <c r="IF450" s="70"/>
      <c r="IG450" s="70"/>
      <c r="IH450" s="70"/>
      <c r="II450" s="70"/>
      <c r="IJ450" s="70"/>
      <c r="IK450" s="70"/>
      <c r="IL450" s="70"/>
      <c r="IM450" s="70"/>
      <c r="IN450" s="70"/>
      <c r="IO450" s="70"/>
      <c r="IP450" s="70"/>
      <c r="IQ450" s="70"/>
      <c r="IR450" s="70"/>
      <c r="IS450" s="70"/>
      <c r="IT450" s="70"/>
      <c r="IU450" s="70"/>
      <c r="IV450" s="70"/>
      <c r="IW450" s="70"/>
      <c r="IX450" s="70"/>
      <c r="IY450" s="70"/>
      <c r="IZ450" s="70"/>
      <c r="JA450" s="70"/>
      <c r="JB450" s="70"/>
      <c r="JC450" s="70"/>
      <c r="JD450" s="70"/>
      <c r="JE450" s="70"/>
      <c r="JF450" s="70"/>
      <c r="JG450" s="70"/>
      <c r="JH450" s="70"/>
      <c r="JI450" s="70"/>
      <c r="JJ450" s="70"/>
      <c r="JK450" s="70"/>
      <c r="JL450" s="70"/>
      <c r="JM450" s="70"/>
      <c r="JN450" s="70"/>
      <c r="JO450" s="70"/>
      <c r="JP450" s="70"/>
      <c r="JQ450" s="70"/>
      <c r="JR450" s="70"/>
      <c r="JS450" s="70"/>
      <c r="JT450" s="70"/>
      <c r="JU450" s="70"/>
      <c r="JV450" s="70"/>
      <c r="JW450" s="70"/>
      <c r="JX450" s="70"/>
      <c r="JY450" s="70"/>
      <c r="JZ450" s="70"/>
      <c r="KA450" s="70"/>
      <c r="KB450" s="70"/>
      <c r="KC450" s="70"/>
      <c r="KD450" s="70"/>
      <c r="KE450" s="70"/>
      <c r="KF450" s="70"/>
      <c r="KG450" s="70"/>
      <c r="KH450" s="70"/>
      <c r="KI450" s="70"/>
      <c r="KJ450" s="70"/>
      <c r="KK450" s="70"/>
      <c r="KL450" s="70"/>
      <c r="KM450" s="70"/>
      <c r="KN450" s="70"/>
      <c r="KO450" s="70"/>
      <c r="KP450" s="70"/>
      <c r="KQ450" s="70"/>
      <c r="KR450" s="70"/>
      <c r="KS450" s="70"/>
      <c r="KT450" s="70"/>
      <c r="KU450" s="70"/>
      <c r="KV450" s="70"/>
      <c r="KW450" s="70"/>
      <c r="KX450" s="70"/>
      <c r="KY450" s="70"/>
      <c r="KZ450" s="70"/>
      <c r="LA450" s="70"/>
      <c r="LB450" s="70"/>
      <c r="LC450" s="70"/>
      <c r="LD450" s="70"/>
      <c r="LE450" s="70"/>
      <c r="LF450" s="70"/>
      <c r="LG450" s="70"/>
      <c r="LH450" s="70"/>
      <c r="LI450" s="70"/>
      <c r="LJ450" s="70"/>
      <c r="LK450" s="70"/>
      <c r="LL450" s="70"/>
      <c r="LM450" s="70"/>
      <c r="LN450" s="70"/>
      <c r="LO450" s="70"/>
      <c r="LP450" s="70"/>
      <c r="LQ450" s="70"/>
      <c r="LR450" s="70"/>
      <c r="LS450" s="70"/>
      <c r="LT450" s="70"/>
      <c r="LU450" s="70"/>
      <c r="LV450" s="70"/>
      <c r="LW450" s="70"/>
      <c r="LX450" s="70"/>
      <c r="LY450" s="70"/>
      <c r="LZ450" s="70"/>
      <c r="MA450" s="70"/>
      <c r="MB450" s="70"/>
      <c r="MC450" s="70"/>
      <c r="MD450" s="70"/>
      <c r="ME450" s="70"/>
      <c r="MF450" s="70"/>
      <c r="MG450" s="70"/>
      <c r="MH450" s="70"/>
      <c r="MI450" s="70"/>
    </row>
    <row r="451" spans="1:347" s="70" customFormat="1" ht="11.25" customHeight="1" x14ac:dyDescent="0.25">
      <c r="A451" s="130"/>
      <c r="B451"/>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D451" s="78"/>
      <c r="BE451" s="78"/>
    </row>
    <row r="452" spans="1:347" s="70" customFormat="1" ht="11.25" customHeight="1" x14ac:dyDescent="0.25">
      <c r="A452" s="130"/>
      <c r="B452"/>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D452" s="78"/>
      <c r="BE452" s="78"/>
    </row>
    <row r="453" spans="1:347" s="70" customFormat="1" ht="11.25" customHeight="1" x14ac:dyDescent="0.25">
      <c r="A453" s="130"/>
      <c r="B453"/>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D453" s="78"/>
      <c r="BE453" s="78"/>
    </row>
    <row r="454" spans="1:347" s="70" customFormat="1" ht="11.25" customHeight="1" x14ac:dyDescent="0.25">
      <c r="A454" s="130"/>
      <c r="B454"/>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D454" s="78"/>
      <c r="BE454" s="78"/>
    </row>
    <row r="455" spans="1:347" s="70" customFormat="1" ht="11.25" customHeight="1" x14ac:dyDescent="0.25">
      <c r="A455" s="130"/>
      <c r="B455"/>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D455" s="78"/>
      <c r="BE455" s="78"/>
    </row>
    <row r="456" spans="1:347" s="70" customFormat="1" ht="11.25" customHeight="1" x14ac:dyDescent="0.25">
      <c r="A456" s="130"/>
      <c r="B456"/>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D456" s="78"/>
      <c r="BE456" s="78"/>
    </row>
    <row r="457" spans="1:347" s="70" customFormat="1" ht="11.25" customHeight="1" x14ac:dyDescent="0.25">
      <c r="A457" s="130"/>
      <c r="B457"/>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D457" s="78"/>
      <c r="BE457" s="78"/>
    </row>
    <row r="458" spans="1:347" s="70" customFormat="1" ht="11.25" customHeight="1" x14ac:dyDescent="0.25">
      <c r="A458" s="130"/>
      <c r="B458"/>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D458" s="78"/>
      <c r="BE458" s="78"/>
    </row>
    <row r="459" spans="1:347" s="70" customFormat="1" ht="11.25" customHeight="1" x14ac:dyDescent="0.25">
      <c r="A459" s="130"/>
      <c r="B459"/>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row>
    <row r="460" spans="1:347" s="70" customFormat="1" ht="11.25" customHeight="1" x14ac:dyDescent="0.25">
      <c r="A460" s="130"/>
      <c r="B460"/>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row>
    <row r="461" spans="1:347" s="70" customFormat="1" ht="11.25" customHeight="1" x14ac:dyDescent="0.25">
      <c r="A461" s="130"/>
      <c r="B461"/>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row>
    <row r="462" spans="1:347" s="70" customFormat="1" ht="11.25" customHeight="1" x14ac:dyDescent="0.25">
      <c r="A462" s="130"/>
      <c r="B462"/>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row>
    <row r="463" spans="1:347" s="70" customFormat="1" ht="11.25" customHeight="1" x14ac:dyDescent="0.25">
      <c r="A463" s="130"/>
      <c r="B463"/>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row>
    <row r="464" spans="1:347" x14ac:dyDescent="0.25">
      <c r="A464" s="131"/>
    </row>
    <row r="465" spans="1:347" x14ac:dyDescent="0.25">
      <c r="A465" s="131"/>
      <c r="BC465" s="70"/>
      <c r="BD465" s="70"/>
      <c r="BE465" s="70"/>
      <c r="BF465" s="70"/>
      <c r="BG465" s="70"/>
      <c r="BH465" s="70"/>
      <c r="BI465" s="70"/>
      <c r="BJ465" s="70"/>
      <c r="BK465" s="70"/>
      <c r="BL465" s="70"/>
      <c r="BM465" s="70"/>
      <c r="BN465" s="70"/>
      <c r="BO465" s="70"/>
      <c r="BP465" s="70"/>
      <c r="BQ465" s="70"/>
      <c r="BR465" s="70"/>
      <c r="BS465" s="70"/>
      <c r="BT465" s="70"/>
      <c r="BU465" s="70"/>
      <c r="BV465" s="70"/>
      <c r="BW465" s="70"/>
      <c r="BX465" s="70"/>
      <c r="BY465" s="70"/>
      <c r="BZ465" s="70"/>
      <c r="CA465" s="70"/>
      <c r="CB465" s="70"/>
      <c r="CC465" s="70"/>
      <c r="CD465" s="70"/>
      <c r="CE465" s="70"/>
      <c r="CF465" s="70"/>
      <c r="CG465" s="70"/>
      <c r="CH465" s="70"/>
      <c r="CI465" s="70"/>
      <c r="CJ465" s="70"/>
      <c r="CK465" s="70"/>
      <c r="CL465" s="70"/>
      <c r="CM465" s="70"/>
      <c r="CN465" s="70"/>
      <c r="CO465" s="70"/>
      <c r="CP465" s="70"/>
      <c r="CQ465" s="70"/>
      <c r="CR465" s="70"/>
      <c r="CS465" s="70"/>
      <c r="CT465" s="70"/>
      <c r="CU465" s="70"/>
      <c r="CV465" s="70"/>
      <c r="CW465" s="70"/>
      <c r="CX465" s="70"/>
      <c r="CY465" s="70"/>
      <c r="CZ465" s="70"/>
      <c r="DA465" s="70"/>
      <c r="DB465" s="70"/>
      <c r="DC465" s="70"/>
      <c r="DD465" s="70"/>
      <c r="DE465" s="70"/>
      <c r="DF465" s="70"/>
      <c r="DG465" s="70"/>
      <c r="DH465" s="70"/>
      <c r="DI465" s="70"/>
      <c r="DJ465" s="70"/>
      <c r="DK465" s="70"/>
      <c r="DL465" s="70"/>
      <c r="DM465" s="70"/>
      <c r="DN465" s="70"/>
      <c r="DO465" s="70"/>
      <c r="DP465" s="70"/>
      <c r="DQ465" s="70"/>
      <c r="DR465" s="70"/>
      <c r="DS465" s="70"/>
      <c r="DT465" s="70"/>
      <c r="DU465" s="70"/>
      <c r="DV465" s="70"/>
      <c r="DW465" s="70"/>
      <c r="DX465" s="70"/>
      <c r="DY465" s="70"/>
      <c r="DZ465" s="70"/>
      <c r="EA465" s="70"/>
      <c r="EB465" s="70"/>
      <c r="EC465" s="70"/>
      <c r="ED465" s="70"/>
      <c r="EE465" s="70"/>
      <c r="EF465" s="70"/>
      <c r="EG465" s="70"/>
      <c r="EH465" s="70"/>
      <c r="EI465" s="70"/>
      <c r="EJ465" s="70"/>
      <c r="EK465" s="70"/>
      <c r="EL465" s="70"/>
      <c r="EM465" s="70"/>
      <c r="EN465" s="70"/>
      <c r="EO465" s="70"/>
      <c r="EP465" s="70"/>
      <c r="EQ465" s="70"/>
      <c r="ER465" s="70"/>
      <c r="ES465" s="70"/>
      <c r="ET465" s="70"/>
      <c r="EU465" s="70"/>
      <c r="EV465" s="70"/>
      <c r="EW465" s="70"/>
      <c r="EX465" s="70"/>
      <c r="EY465" s="70"/>
      <c r="EZ465" s="70"/>
      <c r="FA465" s="70"/>
      <c r="FB465" s="70"/>
      <c r="FC465" s="70"/>
      <c r="FD465" s="70"/>
      <c r="FE465" s="70"/>
      <c r="FF465" s="70"/>
      <c r="FG465" s="70"/>
      <c r="FH465" s="70"/>
      <c r="FI465" s="70"/>
      <c r="FJ465" s="70"/>
      <c r="FK465" s="70"/>
      <c r="FL465" s="70"/>
      <c r="FM465" s="70"/>
      <c r="FN465" s="70"/>
      <c r="FO465" s="70"/>
      <c r="FP465" s="70"/>
      <c r="FQ465" s="70"/>
      <c r="FR465" s="70"/>
      <c r="FS465" s="70"/>
      <c r="FT465" s="70"/>
      <c r="FU465" s="70"/>
      <c r="FV465" s="70"/>
      <c r="FW465" s="70"/>
      <c r="FX465" s="70"/>
      <c r="FY465" s="70"/>
      <c r="FZ465" s="70"/>
      <c r="GA465" s="70"/>
      <c r="GB465" s="70"/>
      <c r="GC465" s="70"/>
      <c r="GD465" s="70"/>
      <c r="GE465" s="70"/>
      <c r="GF465" s="70"/>
      <c r="GG465" s="70"/>
      <c r="GH465" s="70"/>
      <c r="GI465" s="70"/>
      <c r="GJ465" s="70"/>
      <c r="GK465" s="70"/>
      <c r="GL465" s="70"/>
      <c r="GM465" s="70"/>
      <c r="GN465" s="70"/>
      <c r="GO465" s="70"/>
      <c r="GP465" s="70"/>
      <c r="GQ465" s="70"/>
      <c r="GR465" s="70"/>
      <c r="GS465" s="70"/>
      <c r="GT465" s="70"/>
      <c r="GU465" s="70"/>
      <c r="GV465" s="70"/>
      <c r="GW465" s="70"/>
      <c r="GX465" s="70"/>
      <c r="GY465" s="70"/>
      <c r="GZ465" s="70"/>
      <c r="HA465" s="70"/>
      <c r="HB465" s="70"/>
      <c r="HC465" s="70"/>
      <c r="HD465" s="70"/>
      <c r="HE465" s="70"/>
      <c r="HF465" s="70"/>
      <c r="HG465" s="70"/>
      <c r="HH465" s="70"/>
      <c r="HI465" s="70"/>
      <c r="HJ465" s="70"/>
      <c r="HK465" s="70"/>
      <c r="HL465" s="70"/>
      <c r="HM465" s="70"/>
      <c r="HN465" s="70"/>
      <c r="HO465" s="70"/>
      <c r="HP465" s="70"/>
      <c r="HQ465" s="70"/>
      <c r="HR465" s="70"/>
      <c r="HS465" s="70"/>
      <c r="HT465" s="70"/>
      <c r="HU465" s="70"/>
      <c r="HV465" s="70"/>
      <c r="HW465" s="70"/>
      <c r="HX465" s="70"/>
      <c r="HY465" s="70"/>
      <c r="HZ465" s="70"/>
      <c r="IA465" s="70"/>
      <c r="IB465" s="70"/>
      <c r="IC465" s="70"/>
      <c r="ID465" s="70"/>
      <c r="IE465" s="70"/>
      <c r="IF465" s="70"/>
      <c r="IG465" s="70"/>
      <c r="IH465" s="70"/>
      <c r="II465" s="70"/>
      <c r="IJ465" s="70"/>
      <c r="IK465" s="70"/>
      <c r="IL465" s="70"/>
      <c r="IM465" s="70"/>
      <c r="IN465" s="70"/>
      <c r="IO465" s="70"/>
      <c r="IP465" s="70"/>
      <c r="IQ465" s="70"/>
      <c r="IR465" s="70"/>
      <c r="IS465" s="70"/>
      <c r="IT465" s="70"/>
      <c r="IU465" s="70"/>
      <c r="IV465" s="70"/>
      <c r="IW465" s="70"/>
      <c r="IX465" s="70"/>
      <c r="IY465" s="70"/>
      <c r="IZ465" s="70"/>
      <c r="JA465" s="70"/>
      <c r="JB465" s="70"/>
      <c r="JC465" s="70"/>
      <c r="JD465" s="70"/>
      <c r="JE465" s="70"/>
      <c r="JF465" s="70"/>
      <c r="JG465" s="70"/>
      <c r="JH465" s="70"/>
      <c r="JI465" s="70"/>
      <c r="JJ465" s="70"/>
      <c r="JK465" s="70"/>
      <c r="JL465" s="70"/>
      <c r="JM465" s="70"/>
      <c r="JN465" s="70"/>
      <c r="JO465" s="70"/>
      <c r="JP465" s="70"/>
      <c r="JQ465" s="70"/>
      <c r="JR465" s="70"/>
      <c r="JS465" s="70"/>
      <c r="JT465" s="70"/>
      <c r="JU465" s="70"/>
      <c r="JV465" s="70"/>
      <c r="JW465" s="70"/>
      <c r="JX465" s="70"/>
      <c r="JY465" s="70"/>
      <c r="JZ465" s="70"/>
      <c r="KA465" s="70"/>
      <c r="KB465" s="70"/>
      <c r="KC465" s="70"/>
      <c r="KD465" s="70"/>
      <c r="KE465" s="70"/>
      <c r="KF465" s="70"/>
      <c r="KG465" s="70"/>
      <c r="KH465" s="70"/>
      <c r="KI465" s="70"/>
      <c r="KJ465" s="70"/>
      <c r="KK465" s="70"/>
      <c r="KL465" s="70"/>
      <c r="KM465" s="70"/>
      <c r="KN465" s="70"/>
      <c r="KO465" s="70"/>
      <c r="KP465" s="70"/>
      <c r="KQ465" s="70"/>
      <c r="KR465" s="70"/>
      <c r="KS465" s="70"/>
      <c r="KT465" s="70"/>
      <c r="KU465" s="70"/>
      <c r="KV465" s="70"/>
      <c r="KW465" s="70"/>
      <c r="KX465" s="70"/>
      <c r="KY465" s="70"/>
      <c r="KZ465" s="70"/>
      <c r="LA465" s="70"/>
      <c r="LB465" s="70"/>
      <c r="LC465" s="70"/>
      <c r="LD465" s="70"/>
      <c r="LE465" s="70"/>
      <c r="LF465" s="70"/>
      <c r="LG465" s="70"/>
      <c r="LH465" s="70"/>
      <c r="LI465" s="70"/>
      <c r="LJ465" s="70"/>
      <c r="LK465" s="70"/>
      <c r="LL465" s="70"/>
      <c r="LM465" s="70"/>
      <c r="LN465" s="70"/>
      <c r="LO465" s="70"/>
      <c r="LP465" s="70"/>
      <c r="LQ465" s="70"/>
      <c r="LR465" s="70"/>
      <c r="LS465" s="70"/>
      <c r="LT465" s="70"/>
      <c r="LU465" s="70"/>
      <c r="LV465" s="70"/>
      <c r="LW465" s="70"/>
      <c r="LX465" s="70"/>
      <c r="LY465" s="70"/>
      <c r="LZ465" s="70"/>
      <c r="MA465" s="70"/>
      <c r="MB465" s="70"/>
      <c r="MC465" s="70"/>
      <c r="MD465" s="70"/>
      <c r="ME465" s="70"/>
      <c r="MF465" s="70"/>
      <c r="MG465" s="70"/>
      <c r="MH465" s="70"/>
      <c r="MI465" s="70"/>
    </row>
    <row r="466" spans="1:347" s="70" customFormat="1" ht="11.25" customHeight="1" x14ac:dyDescent="0.25">
      <c r="A466" s="130"/>
      <c r="B466"/>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D466" s="78"/>
      <c r="BE466" s="78"/>
    </row>
    <row r="467" spans="1:347" s="70" customFormat="1" ht="11.25" customHeight="1" x14ac:dyDescent="0.25">
      <c r="A467" s="130"/>
      <c r="B467"/>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D467" s="78"/>
      <c r="BE467" s="78"/>
    </row>
    <row r="468" spans="1:347" s="70" customFormat="1" ht="11.25" customHeight="1" x14ac:dyDescent="0.25">
      <c r="A468" s="130"/>
      <c r="B468"/>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D468" s="78"/>
      <c r="BE468" s="78"/>
    </row>
    <row r="469" spans="1:347" s="70" customFormat="1" ht="11.25" customHeight="1" x14ac:dyDescent="0.25">
      <c r="A469" s="130"/>
      <c r="B469"/>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D469" s="78"/>
      <c r="BE469" s="78"/>
    </row>
    <row r="470" spans="1:347" s="70" customFormat="1" ht="11.25" customHeight="1" x14ac:dyDescent="0.25">
      <c r="A470" s="130"/>
      <c r="B470"/>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row>
    <row r="471" spans="1:347" s="70" customFormat="1" ht="11.25" customHeight="1" x14ac:dyDescent="0.25">
      <c r="A471" s="130"/>
      <c r="B471"/>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row>
    <row r="472" spans="1:347" s="70" customFormat="1" ht="11.25" customHeight="1" x14ac:dyDescent="0.25">
      <c r="A472" s="130"/>
      <c r="B472"/>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row>
    <row r="473" spans="1:347" ht="11.25" customHeight="1" x14ac:dyDescent="0.25"/>
    <row r="474" spans="1:347" ht="11.25" customHeight="1" x14ac:dyDescent="0.25"/>
    <row r="475" spans="1:347" ht="11.25" customHeight="1" x14ac:dyDescent="0.25"/>
    <row r="476" spans="1:347" ht="11.25" customHeight="1" x14ac:dyDescent="0.25"/>
    <row r="477" spans="1:347" ht="11.25" customHeight="1" x14ac:dyDescent="0.25"/>
    <row r="478" spans="1:347" ht="11.25" customHeight="1" x14ac:dyDescent="0.25"/>
    <row r="479" spans="1:347" ht="11.25" customHeight="1" x14ac:dyDescent="0.25"/>
    <row r="480" spans="1:347"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A6"/>
  <sheetViews>
    <sheetView workbookViewId="0">
      <selection activeCell="B13" sqref="B13"/>
    </sheetView>
  </sheetViews>
  <sheetFormatPr defaultColWidth="8.85546875" defaultRowHeight="15" x14ac:dyDescent="0.25"/>
  <cols>
    <col min="1" max="1" width="16.140625" bestFit="1" customWidth="1"/>
  </cols>
  <sheetData>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Enrollment</vt:lpstr>
      <vt:lpstr>Annual Budget</vt:lpstr>
      <vt:lpstr>POP</vt:lpstr>
      <vt:lpstr>Report-PCSB-IS</vt:lpstr>
      <vt:lpstr>Report-PCSB-CF</vt:lpstr>
      <vt:lpstr>Staff</vt:lpstr>
      <vt:lpstr>References</vt:lpstr>
      <vt:lpstr>'Annual Budget'!Print_Area</vt:lpstr>
      <vt:lpstr>StudentGrowth</vt:lpstr>
      <vt:lpstr>Students</vt:lpstr>
      <vt:lpstr>StudentsDiscountNY</vt:lpstr>
      <vt:lpstr>StudentsDiscountOutYears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Steven Sheffield</cp:lastModifiedBy>
  <cp:lastPrinted>2016-11-10T20:34:43Z</cp:lastPrinted>
  <dcterms:created xsi:type="dcterms:W3CDTF">2015-03-09T19:17:40Z</dcterms:created>
  <dcterms:modified xsi:type="dcterms:W3CDTF">2019-05-24T18:03:14Z</dcterms:modified>
</cp:coreProperties>
</file>